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2" firstSheet="3" activeTab="13"/>
  </bookViews>
  <sheets>
    <sheet name="1 étap" sheetId="1" r:id="rId1"/>
    <sheet name="2 étap" sheetId="2" r:id="rId2"/>
    <sheet name="3 étap" sheetId="3" r:id="rId3"/>
    <sheet name="4 étap" sheetId="4" r:id="rId4"/>
    <sheet name="5 étap" sheetId="5" r:id="rId5"/>
    <sheet name="6 étap" sheetId="6" r:id="rId6"/>
    <sheet name="7 étap" sheetId="7" r:id="rId7"/>
    <sheet name="8 étap" sheetId="8" r:id="rId8"/>
    <sheet name="9 étap" sheetId="9" r:id="rId9"/>
    <sheet name="10 étap" sheetId="10" r:id="rId10"/>
    <sheet name="11 étap" sheetId="11" r:id="rId11"/>
    <sheet name="12 étap" sheetId="12" r:id="rId12"/>
    <sheet name="13 étap" sheetId="13" r:id="rId13"/>
    <sheet name="14 étap" sheetId="14" r:id="rId14"/>
    <sheet name="récap" sheetId="15" r:id="rId15"/>
    <sheet name="DEPARTEMENTS" sheetId="16" r:id="rId16"/>
    <sheet name="LISTE_ETAP_DEP" sheetId="17" r:id="rId17"/>
  </sheets>
  <definedNames>
    <definedName name="Excel_BuiltIn_Print_Area_12">'12 étap'!$A$1:$K$52</definedName>
    <definedName name="Excel_BuiltIn_Print_Area_2">'2 étap'!$A$1:$K$42</definedName>
    <definedName name="Excel_BuiltIn_Print_Area_8">'8 étap'!$A$1:$K$45</definedName>
    <definedName name="Excel_BuiltIn_Print_Area_9">'9 étap'!$A$1:$K$52</definedName>
    <definedName name="_xlnm.Print_Area" localSheetId="0">'1 étap'!$A$1:$K$55</definedName>
    <definedName name="_xlnm.Print_Area" localSheetId="9">'10 étap'!$A$1:$K$59</definedName>
    <definedName name="_xlnm.Print_Area" localSheetId="10">'11 étap'!$A$1:$K$55</definedName>
    <definedName name="_xlnm.Print_Area" localSheetId="11">'12 étap'!$A$1:$K$55</definedName>
    <definedName name="_xlnm.Print_Area" localSheetId="12">'13 étap'!$A$1:$K$66</definedName>
    <definedName name="_xlnm.Print_Area" localSheetId="13">'14 étap'!$A$1:$K$58</definedName>
    <definedName name="_xlnm.Print_Area" localSheetId="1">'2 étap'!$A$1:$K$50</definedName>
    <definedName name="_xlnm.Print_Area" localSheetId="2">'3 étap'!$A$1:$K$55</definedName>
    <definedName name="_xlnm.Print_Area" localSheetId="3">'4 étap'!$A$1:$K$55</definedName>
    <definedName name="_xlnm.Print_Area" localSheetId="4">'5 étap'!$A$1:$K$59</definedName>
    <definedName name="_xlnm.Print_Area" localSheetId="5">'6 étap'!$A$1:$K$55</definedName>
    <definedName name="_xlnm.Print_Area" localSheetId="6">'7 étap'!$A$1:$K$56</definedName>
    <definedName name="_xlnm.Print_Area" localSheetId="7">'8 étap'!$A$1:$K$57</definedName>
    <definedName name="_xlnm.Print_Area" localSheetId="8">'9 étap'!$A$1:$K$56</definedName>
    <definedName name="_xlnm.Print_Area" localSheetId="15">'DEPARTEMENTS'!$A$1:$D$117</definedName>
    <definedName name="_xlnm.Print_Area" localSheetId="16">'LISTE_ETAP_DEP'!$A$1:$B$139</definedName>
    <definedName name="_xlnm.Print_Area" localSheetId="14">'récap'!$A$3:$M$42</definedName>
  </definedNames>
  <calcPr fullCalcOnLoad="1"/>
</workbook>
</file>

<file path=xl/sharedStrings.xml><?xml version="1.0" encoding="utf-8"?>
<sst xmlns="http://schemas.openxmlformats.org/spreadsheetml/2006/main" count="1638" uniqueCount="838">
  <si>
    <t>LA FRANCE EN COURANT</t>
  </si>
  <si>
    <t>Vitesse km/h</t>
  </si>
  <si>
    <t>18ème Tour</t>
  </si>
  <si>
    <t xml:space="preserve"> Dimanche 16 juillet 2006</t>
  </si>
  <si>
    <t>Pour</t>
  </si>
  <si>
    <t>Km</t>
  </si>
  <si>
    <t>Feuille d'itinéraire détaillé</t>
  </si>
  <si>
    <t>1ère étape :JONZAC MARCHEPRIME</t>
  </si>
  <si>
    <t>km</t>
  </si>
  <si>
    <t>Départ matin</t>
  </si>
  <si>
    <t>Lieu</t>
  </si>
  <si>
    <t>ROUTE</t>
  </si>
  <si>
    <t>Altitude</t>
  </si>
  <si>
    <t>Heures de passages</t>
  </si>
  <si>
    <t>Départ 2ème 1/2 étape</t>
  </si>
  <si>
    <t>Int</t>
  </si>
  <si>
    <t>à parcourir</t>
  </si>
  <si>
    <t>parcourus</t>
  </si>
  <si>
    <t>Suivie</t>
  </si>
  <si>
    <t>16km/h</t>
  </si>
  <si>
    <t>15km/h</t>
  </si>
  <si>
    <t>14 km/h</t>
  </si>
  <si>
    <t>13 km/h</t>
  </si>
  <si>
    <t>12 km/h</t>
  </si>
  <si>
    <t>17 CHARENTEMARITIME</t>
  </si>
  <si>
    <t>JONZAC D 142</t>
  </si>
  <si>
    <t>D 142</t>
  </si>
  <si>
    <t>PONS D 142</t>
  </si>
  <si>
    <t>Villars en Pons D243</t>
  </si>
  <si>
    <t>D 243</t>
  </si>
  <si>
    <t>St Simon de Péllouaille</t>
  </si>
  <si>
    <t>Jorignac D 129</t>
  </si>
  <si>
    <t>D 129</t>
  </si>
  <si>
    <t>St André de Lidon</t>
  </si>
  <si>
    <t>la Merletterie Inter D 732 D 129</t>
  </si>
  <si>
    <t>Inter D 730 D 129</t>
  </si>
  <si>
    <t>Epargnes</t>
  </si>
  <si>
    <t>Inter D 129 D 245</t>
  </si>
  <si>
    <t>D 2450</t>
  </si>
  <si>
    <t xml:space="preserve">Mortagne s Gironde (Le Port) RD 245 </t>
  </si>
  <si>
    <t>D 245</t>
  </si>
  <si>
    <t>Inter D245 D2</t>
  </si>
  <si>
    <t>D2</t>
  </si>
  <si>
    <t>Inter D2 D247</t>
  </si>
  <si>
    <t>D 247</t>
  </si>
  <si>
    <t>Inter D247 D145</t>
  </si>
  <si>
    <t>D 145</t>
  </si>
  <si>
    <t>St Thomas de Conac</t>
  </si>
  <si>
    <t>St Sorlin de Conac</t>
  </si>
  <si>
    <t>St Bonnet Sur Gironde D146</t>
  </si>
  <si>
    <t>D 146</t>
  </si>
  <si>
    <t>33 GIRONDE D18</t>
  </si>
  <si>
    <t>D 18</t>
  </si>
  <si>
    <t>St Ciers sur Gironde D255</t>
  </si>
  <si>
    <t>D 255</t>
  </si>
  <si>
    <t>Braud et St Louis</t>
  </si>
  <si>
    <t>Départ 2è demi étape
Traversée en Bac</t>
  </si>
  <si>
    <t>Lamarque D 2</t>
  </si>
  <si>
    <t>D 2</t>
  </si>
  <si>
    <t>Beychevelle D 101</t>
  </si>
  <si>
    <t>D 101</t>
  </si>
  <si>
    <t>St LAURENT de Medoc D 104</t>
  </si>
  <si>
    <t>D 104</t>
  </si>
  <si>
    <t>Berron Inter D104 D104 e4</t>
  </si>
  <si>
    <t>D104e4</t>
  </si>
  <si>
    <t>Brach D104</t>
  </si>
  <si>
    <t>D104</t>
  </si>
  <si>
    <t>St Helene D5</t>
  </si>
  <si>
    <t>D 5</t>
  </si>
  <si>
    <t>Saumos</t>
  </si>
  <si>
    <t>Le Temple</t>
  </si>
  <si>
    <t>Blagon</t>
  </si>
  <si>
    <t>D5</t>
  </si>
  <si>
    <t>Marcheprime</t>
  </si>
  <si>
    <t>Lundi 17 juillet 2006</t>
  </si>
  <si>
    <t>2ème étape :  MARCHEPRIME  MARCIAC</t>
  </si>
  <si>
    <t>33 GIRONDE</t>
  </si>
  <si>
    <t>Le Barp</t>
  </si>
  <si>
    <t>Hostens D 651</t>
  </si>
  <si>
    <t>D 651</t>
  </si>
  <si>
    <t>40 LES LANDES D 651</t>
  </si>
  <si>
    <t xml:space="preserve">Belhade </t>
  </si>
  <si>
    <t>SORE</t>
  </si>
  <si>
    <t>Luxey D9</t>
  </si>
  <si>
    <t>D 9</t>
  </si>
  <si>
    <t>Lencouacq</t>
  </si>
  <si>
    <t>ROQUEFORT</t>
  </si>
  <si>
    <t>Départ 2è demi étape</t>
  </si>
  <si>
    <t>ROQUEFORT D 626</t>
  </si>
  <si>
    <t>D 626</t>
  </si>
  <si>
    <t>St Justin</t>
  </si>
  <si>
    <t>Labastide d'armagnac</t>
  </si>
  <si>
    <t>32 GERS  D 626</t>
  </si>
  <si>
    <t>Inter D 626 D 33</t>
  </si>
  <si>
    <t>D 33</t>
  </si>
  <si>
    <t>Monclar</t>
  </si>
  <si>
    <t>Inter D 32 D 33</t>
  </si>
  <si>
    <t>Inter D 30 D 33</t>
  </si>
  <si>
    <t>Inter D 33 D 153</t>
  </si>
  <si>
    <t>D 153</t>
  </si>
  <si>
    <t xml:space="preserve">Manciet </t>
  </si>
  <si>
    <t>Avéron Bergelle</t>
  </si>
  <si>
    <t>Près d'Agnan Inter D153 D 20</t>
  </si>
  <si>
    <t>D 20</t>
  </si>
  <si>
    <t>Inter D 20 D 174</t>
  </si>
  <si>
    <t>D 174</t>
  </si>
  <si>
    <t>Lupiac D 102</t>
  </si>
  <si>
    <t>D 102</t>
  </si>
  <si>
    <t>Peyrusse-Grande</t>
  </si>
  <si>
    <t>Inter D 946 D 102</t>
  </si>
  <si>
    <t>Inter D 102 D 943</t>
  </si>
  <si>
    <t>D 943</t>
  </si>
  <si>
    <t>MARCIAC</t>
  </si>
  <si>
    <t>Mardi 18 juillet 2006</t>
  </si>
  <si>
    <t>3ème étape  MARCIAC  PIERREFITTE NESTALAS</t>
  </si>
  <si>
    <t>32 GERS</t>
  </si>
  <si>
    <t>MARCIAC D943</t>
  </si>
  <si>
    <t>MAUBOURGUET</t>
  </si>
  <si>
    <t>Lahitte-Toupière  D 59</t>
  </si>
  <si>
    <t>D 59</t>
  </si>
  <si>
    <t>64 PYRENEES ATLANTIQUES D202</t>
  </si>
  <si>
    <t>D 202</t>
  </si>
  <si>
    <t>Labatut</t>
  </si>
  <si>
    <t>Inter D7 D 202</t>
  </si>
  <si>
    <t xml:space="preserve"> D 202</t>
  </si>
  <si>
    <t>Pontiacq-Viellepinte D 407</t>
  </si>
  <si>
    <t>D 407</t>
  </si>
  <si>
    <t>Escaunets D 247</t>
  </si>
  <si>
    <t>Seron D 62</t>
  </si>
  <si>
    <t>D 62</t>
  </si>
  <si>
    <t>64 PYRENEES ATLANTIQUES</t>
  </si>
  <si>
    <t>Saubole VC</t>
  </si>
  <si>
    <t>VC</t>
  </si>
  <si>
    <t>Eslourenties-Daban D77</t>
  </si>
  <si>
    <t>D 77</t>
  </si>
  <si>
    <t>Inter  D 77 D 145</t>
  </si>
  <si>
    <t>Limendous D 39</t>
  </si>
  <si>
    <t>D 39</t>
  </si>
  <si>
    <t>Soumoulou D 218</t>
  </si>
  <si>
    <t>D 218</t>
  </si>
  <si>
    <t>Gomer</t>
  </si>
  <si>
    <t>Lucgarier</t>
  </si>
  <si>
    <t>Chaperot D 145</t>
  </si>
  <si>
    <t>Lagos</t>
  </si>
  <si>
    <t>NAY D 37</t>
  </si>
  <si>
    <t>D 37</t>
  </si>
  <si>
    <t>PardiesPiétat D 24</t>
  </si>
  <si>
    <t>D 24</t>
  </si>
  <si>
    <t>Gan</t>
  </si>
  <si>
    <t>LASSEUBE</t>
  </si>
  <si>
    <t>OLORON SAINTE MARIE</t>
  </si>
  <si>
    <t>D 238</t>
  </si>
  <si>
    <t>Soeix Inter D 238 D 338</t>
  </si>
  <si>
    <t>D 338</t>
  </si>
  <si>
    <t>Inter D 238 D 918</t>
  </si>
  <si>
    <t>D 918</t>
  </si>
  <si>
    <t>ARUDY</t>
  </si>
  <si>
    <t>Louvie Juzon D 934</t>
  </si>
  <si>
    <t>D 934</t>
  </si>
  <si>
    <t>Bielle D 934</t>
  </si>
  <si>
    <t>LARUNS D 918</t>
  </si>
  <si>
    <t>Eaux Bonnes</t>
  </si>
  <si>
    <t>Col d'Aubisque</t>
  </si>
  <si>
    <t>Col du Soulor</t>
  </si>
  <si>
    <t>Arens</t>
  </si>
  <si>
    <t>AUCUN</t>
  </si>
  <si>
    <t>Inter  D 918 D 13</t>
  </si>
  <si>
    <t>D 13</t>
  </si>
  <si>
    <t>Arcizans</t>
  </si>
  <si>
    <t>Pierrefitte-Nestalas</t>
  </si>
  <si>
    <t>Mercredi 19 juillet 2006</t>
  </si>
  <si>
    <t>1er</t>
  </si>
  <si>
    <t>2ème</t>
  </si>
  <si>
    <t>4ème étape : PIERREFITTE NESTALAST  MONTREJEAU</t>
  </si>
  <si>
    <t>LUZ St SAUVEUR  D918</t>
  </si>
  <si>
    <t>Barèges</t>
  </si>
  <si>
    <t>Col du Tourmalet</t>
  </si>
  <si>
    <t>La Mongie</t>
  </si>
  <si>
    <t>Ste Marie de Campan</t>
  </si>
  <si>
    <t>Inter D 918 D 113</t>
  </si>
  <si>
    <t>D 113</t>
  </si>
  <si>
    <t>Hourquette d'Ancizan</t>
  </si>
  <si>
    <t>Ancizan D 929</t>
  </si>
  <si>
    <t>Inter D 929 D 19</t>
  </si>
  <si>
    <t>D 19</t>
  </si>
  <si>
    <t>Vielle Aure</t>
  </si>
  <si>
    <t>St Lary Soulan D 25</t>
  </si>
  <si>
    <t>D 25</t>
  </si>
  <si>
    <t>Estensan</t>
  </si>
  <si>
    <t>Camparan</t>
  </si>
  <si>
    <t>Bazus Aure D 19</t>
  </si>
  <si>
    <t>ARREAU</t>
  </si>
  <si>
    <t>D 618</t>
  </si>
  <si>
    <t>ARREAU D 618</t>
  </si>
  <si>
    <t>D618</t>
  </si>
  <si>
    <t>Inter D 618 D 25</t>
  </si>
  <si>
    <t>Loudenvielle</t>
  </si>
  <si>
    <t>Estarvielle Inter D 25 D 618</t>
  </si>
  <si>
    <t>Col de Peyresourde</t>
  </si>
  <si>
    <t>31 HAUTE GARONNE</t>
  </si>
  <si>
    <t>D 125</t>
  </si>
  <si>
    <t>Inter D 125  N 125</t>
  </si>
  <si>
    <t>Esténos</t>
  </si>
  <si>
    <t>Bagiry</t>
  </si>
  <si>
    <t>Izaourt D 26</t>
  </si>
  <si>
    <t>D 26</t>
  </si>
  <si>
    <t>St Bertrand de Comminges D 26a</t>
  </si>
  <si>
    <t>D 26 a</t>
  </si>
  <si>
    <t>Aventignan D 26</t>
  </si>
  <si>
    <t>Inter D 26 D 75</t>
  </si>
  <si>
    <t>D 75</t>
  </si>
  <si>
    <t>St Laurent de Neste D 938</t>
  </si>
  <si>
    <t>D 938</t>
  </si>
  <si>
    <t>31 HAUTE GARONNE D 638</t>
  </si>
  <si>
    <t>D 638</t>
  </si>
  <si>
    <t>MONTREJEAU</t>
  </si>
  <si>
    <t>Jeudi 20 juillet 2006</t>
  </si>
  <si>
    <t>5ème étape : MONTREJAU  CARCASSONNE</t>
  </si>
  <si>
    <t>Sauveterre de Comminges D26</t>
  </si>
  <si>
    <t>Payssous</t>
  </si>
  <si>
    <t>Intersection D26 D34</t>
  </si>
  <si>
    <t>D 34</t>
  </si>
  <si>
    <t>Izaut de l'Hotel D39 c</t>
  </si>
  <si>
    <t>D 39C</t>
  </si>
  <si>
    <t>Juzet d'Izaut D 618</t>
  </si>
  <si>
    <t>Col de Buret</t>
  </si>
  <si>
    <t>Intersection D35 D 618</t>
  </si>
  <si>
    <t>Intersection D85 D 618</t>
  </si>
  <si>
    <t>Col du Portet d'Aspet</t>
  </si>
  <si>
    <t>09 ARIEGE</t>
  </si>
  <si>
    <t>St Lary (09)</t>
  </si>
  <si>
    <t>Augirein</t>
  </si>
  <si>
    <t>Argein</t>
  </si>
  <si>
    <t>Intersection D4 D 618</t>
  </si>
  <si>
    <t>SAINT GIRONS</t>
  </si>
  <si>
    <t>D 627</t>
  </si>
  <si>
    <t>Intersection D627  D 18</t>
  </si>
  <si>
    <t>Intersection D 918 D 18</t>
  </si>
  <si>
    <t>Intersection D 18 D 119</t>
  </si>
  <si>
    <t>D 119</t>
  </si>
  <si>
    <t>Intersection D 15 D 119</t>
  </si>
  <si>
    <t xml:space="preserve">Le MAS D'AZIL </t>
  </si>
  <si>
    <t>Intersection  D 119 D 1</t>
  </si>
  <si>
    <t>D 1</t>
  </si>
  <si>
    <t>Gabre</t>
  </si>
  <si>
    <t>Intersection  D 1 D 11</t>
  </si>
  <si>
    <t>D 11</t>
  </si>
  <si>
    <t>Intersection  D 919  D 11</t>
  </si>
  <si>
    <t>Loubens</t>
  </si>
  <si>
    <t>Intersection  D 11  D 13</t>
  </si>
  <si>
    <t>VARILHES</t>
  </si>
  <si>
    <t>Dalou</t>
  </si>
  <si>
    <t>Gudas</t>
  </si>
  <si>
    <t>Intersection  D 13  D 713</t>
  </si>
  <si>
    <t>D 713</t>
  </si>
  <si>
    <t>Ventenac D 10</t>
  </si>
  <si>
    <t>D 10</t>
  </si>
  <si>
    <t>Intersection  D 10  D 13</t>
  </si>
  <si>
    <t>Angraviès</t>
  </si>
  <si>
    <t>Senesse de Senabugue</t>
  </si>
  <si>
    <t>Intersection  D 13  D 119</t>
  </si>
  <si>
    <t>MIREPOIX D 626</t>
  </si>
  <si>
    <t>Moulin  Neuf</t>
  </si>
  <si>
    <t>11 AUDE</t>
  </si>
  <si>
    <t>Caudeval D 18</t>
  </si>
  <si>
    <t>Escueillens</t>
  </si>
  <si>
    <t>Belveze du Razès</t>
  </si>
  <si>
    <t>Intersection  D 18  D 623</t>
  </si>
  <si>
    <t>D 632</t>
  </si>
  <si>
    <t>Intersection  D 623 D 18</t>
  </si>
  <si>
    <t>Cailhau</t>
  </si>
  <si>
    <t>Lavalette</t>
  </si>
  <si>
    <t>CARCASSONNE</t>
  </si>
  <si>
    <t>Vendredi 21 juillet 2006</t>
  </si>
  <si>
    <t>6ème étape : CARCASONNE CLERMONT L'HRERAULT</t>
  </si>
  <si>
    <t>D118</t>
  </si>
  <si>
    <t>Intersection D118 - D620</t>
  </si>
  <si>
    <t>D 620</t>
  </si>
  <si>
    <t>Villegly</t>
  </si>
  <si>
    <t>Intersection D620 - D112</t>
  </si>
  <si>
    <t>D 112</t>
  </si>
  <si>
    <t>Villeneuve Minervois</t>
  </si>
  <si>
    <t>Cabrespine</t>
  </si>
  <si>
    <t>Pradelles Cabardès D87</t>
  </si>
  <si>
    <t>D 87</t>
  </si>
  <si>
    <t>Pic de Nore</t>
  </si>
  <si>
    <t>81 TARN</t>
  </si>
  <si>
    <t>Mazamet N112</t>
  </si>
  <si>
    <t>N 112</t>
  </si>
  <si>
    <t>Intersection N 112 - D54</t>
  </si>
  <si>
    <t>D 54</t>
  </si>
  <si>
    <t>Pont de Larn D54</t>
  </si>
  <si>
    <t>Intersection D54 - D53</t>
  </si>
  <si>
    <t>D 53</t>
  </si>
  <si>
    <t>Le Rialet</t>
  </si>
  <si>
    <t>Intersection D68 - D53</t>
  </si>
  <si>
    <t>Brassac D622</t>
  </si>
  <si>
    <t>D 622</t>
  </si>
  <si>
    <t>Col de la Bassine</t>
  </si>
  <si>
    <t>LACAUNE</t>
  </si>
  <si>
    <t>Moulin-Mage</t>
  </si>
  <si>
    <t>Murat sur Vèbre</t>
  </si>
  <si>
    <t>34 HERAULT D 922</t>
  </si>
  <si>
    <t>D 922</t>
  </si>
  <si>
    <t>La Croix de Mounis</t>
  </si>
  <si>
    <t>St Gervais sur Mare</t>
  </si>
  <si>
    <t>Castanet le Bas</t>
  </si>
  <si>
    <t>St Etienne d'Estréchoux</t>
  </si>
  <si>
    <t>Intersection D922 - D23 e2</t>
  </si>
  <si>
    <t>D 23 e2</t>
  </si>
  <si>
    <t>Intersection  D23 e2 D 23</t>
  </si>
  <si>
    <t>D 23</t>
  </si>
  <si>
    <t>La Tour sur Orb D 35</t>
  </si>
  <si>
    <t>D 35</t>
  </si>
  <si>
    <t>Intersection D35 - D157</t>
  </si>
  <si>
    <t>D157</t>
  </si>
  <si>
    <t>Col de la Merquière Int D157 - D8</t>
  </si>
  <si>
    <t>D 8</t>
  </si>
  <si>
    <t>Salasc</t>
  </si>
  <si>
    <t>Mourèze</t>
  </si>
  <si>
    <t xml:space="preserve">InteR  D8-D908 </t>
  </si>
  <si>
    <t>D 908</t>
  </si>
  <si>
    <t>CLERMONT L'HERAULT</t>
  </si>
  <si>
    <t>D908</t>
  </si>
  <si>
    <t>Samedi 22 juillet 2006</t>
  </si>
  <si>
    <t>7ème étape : CLERMONT L'HRERAULT BAGARD</t>
  </si>
  <si>
    <t>34 HERAULT</t>
  </si>
  <si>
    <t>CLERMONT L'HERAULT D 4</t>
  </si>
  <si>
    <t xml:space="preserve">D 4 </t>
  </si>
  <si>
    <t>Brignac D130</t>
  </si>
  <si>
    <t>D 130</t>
  </si>
  <si>
    <t>Canet D 2</t>
  </si>
  <si>
    <t>Plaissan D 131</t>
  </si>
  <si>
    <t>D 131</t>
  </si>
  <si>
    <t>Vendémian</t>
  </si>
  <si>
    <t>Inters D131  D32</t>
  </si>
  <si>
    <t>D 32</t>
  </si>
  <si>
    <t>Gignac</t>
  </si>
  <si>
    <t>Montpeyroux</t>
  </si>
  <si>
    <t>Intersection D9 - D122</t>
  </si>
  <si>
    <t>D 122</t>
  </si>
  <si>
    <t xml:space="preserve">St Jean de Buèges D 1 </t>
  </si>
  <si>
    <t>Intersection D108  D1</t>
  </si>
  <si>
    <t>Intersection D1  D4</t>
  </si>
  <si>
    <t>Causse de la Selle D 122</t>
  </si>
  <si>
    <t>St Martin de Londres D 32</t>
  </si>
  <si>
    <t>Intersection D32 - D113</t>
  </si>
  <si>
    <t>Intersection  D986 D 113</t>
  </si>
  <si>
    <t>Cazevieille (Rte Pic St Loup face Sud)</t>
  </si>
  <si>
    <t xml:space="preserve">St Jean de Cuculles D 113 </t>
  </si>
  <si>
    <t>St Mathieu de Tréviers</t>
  </si>
  <si>
    <t>D 17</t>
  </si>
  <si>
    <t>Intersection D17 - D1</t>
  </si>
  <si>
    <t>Int D1-D122 (Rte Pic St Loup f Nord)</t>
  </si>
  <si>
    <t>Notre Dame de Londres D1 e6</t>
  </si>
  <si>
    <t>D 1E 6</t>
  </si>
  <si>
    <t>Ferrières les Verreries</t>
  </si>
  <si>
    <t xml:space="preserve">        30 GARD D181</t>
  </si>
  <si>
    <t>D 181</t>
  </si>
  <si>
    <t>Pompignan D25</t>
  </si>
  <si>
    <t>D 99</t>
  </si>
  <si>
    <t>D 57</t>
  </si>
  <si>
    <t>Intersection D57 - D907</t>
  </si>
  <si>
    <t>D 907</t>
  </si>
  <si>
    <t>Anduze</t>
  </si>
  <si>
    <t>D 910</t>
  </si>
  <si>
    <t>D 106</t>
  </si>
  <si>
    <t>Iintersection D106 - D246</t>
  </si>
  <si>
    <t>D 246</t>
  </si>
  <si>
    <t>BAGARD</t>
  </si>
  <si>
    <t>Dimanche 23 juillet 2006</t>
  </si>
  <si>
    <t>8ème étape :  BAGARD MENDE</t>
  </si>
  <si>
    <t>30 GARD</t>
  </si>
  <si>
    <t>St Jean du Gard</t>
  </si>
  <si>
    <t>Inter   D907 D260</t>
  </si>
  <si>
    <t>D 260</t>
  </si>
  <si>
    <t xml:space="preserve">Col de St Pierre </t>
  </si>
  <si>
    <t>48 LOZERE D 9</t>
  </si>
  <si>
    <t>Col de L'Exile</t>
  </si>
  <si>
    <t>St Roman de Tousque</t>
  </si>
  <si>
    <t>Le Pompidou</t>
  </si>
  <si>
    <t>Col de Solpérière Int D9 - D49</t>
  </si>
  <si>
    <t>D 49</t>
  </si>
  <si>
    <t>Racoules D 996</t>
  </si>
  <si>
    <t>D 996</t>
  </si>
  <si>
    <t>Les Vanels</t>
  </si>
  <si>
    <t>Col de Perjuret</t>
  </si>
  <si>
    <t>Meyrueis</t>
  </si>
  <si>
    <t>D 986</t>
  </si>
  <si>
    <t>Hures-la-Parade D 986</t>
  </si>
  <si>
    <t xml:space="preserve">Col de Coperlac </t>
  </si>
  <si>
    <t>Ste ENIMIE</t>
  </si>
  <si>
    <t>Ste ENIMIE D 907 Bis</t>
  </si>
  <si>
    <t>D 907 b</t>
  </si>
  <si>
    <t>La Malène D 43  (Ht Limitée)</t>
  </si>
  <si>
    <t>D 43</t>
  </si>
  <si>
    <t>Intersection  D43 D32</t>
  </si>
  <si>
    <t>Intersection D998   D32</t>
  </si>
  <si>
    <t>Chanac</t>
  </si>
  <si>
    <t>N 88</t>
  </si>
  <si>
    <t>Intersection N88 - D31</t>
  </si>
  <si>
    <t>D 31</t>
  </si>
  <si>
    <t>Marvejols (Ci Marvejols - Mende)</t>
  </si>
  <si>
    <t>D 42</t>
  </si>
  <si>
    <t>Intersection D1   D42</t>
  </si>
  <si>
    <t>Goudard</t>
  </si>
  <si>
    <t>Col de Goudard</t>
  </si>
  <si>
    <t>Intersection D42 - D142</t>
  </si>
  <si>
    <t>Chabrits</t>
  </si>
  <si>
    <t xml:space="preserve">MENDE </t>
  </si>
  <si>
    <t>Lundi 24 juillet 2006</t>
  </si>
  <si>
    <t>9ème étape :MENDE SALERS</t>
  </si>
  <si>
    <t xml:space="preserve">48 LOZERE </t>
  </si>
  <si>
    <t>MENDE D42</t>
  </si>
  <si>
    <t>Inter D42 D 50</t>
  </si>
  <si>
    <t>D 50</t>
  </si>
  <si>
    <t>Inter D1 D 50</t>
  </si>
  <si>
    <t>Ribennes</t>
  </si>
  <si>
    <t>Javols</t>
  </si>
  <si>
    <t>AUMONT AUBRAC D 987</t>
  </si>
  <si>
    <t>D 987</t>
  </si>
  <si>
    <t>Lasbros</t>
  </si>
  <si>
    <t>Inter D 987 D 53</t>
  </si>
  <si>
    <t>Fournels D 12</t>
  </si>
  <si>
    <t>D 12</t>
  </si>
  <si>
    <t>Albaret le Comtal D65</t>
  </si>
  <si>
    <t>D 65</t>
  </si>
  <si>
    <t>15 CANTAL D413</t>
  </si>
  <si>
    <t>D 413</t>
  </si>
  <si>
    <t>Inter D 413 D 13</t>
  </si>
  <si>
    <t>Fridefont D 40</t>
  </si>
  <si>
    <t>D 40</t>
  </si>
  <si>
    <t>Inter D 40 D 48</t>
  </si>
  <si>
    <t>D 48</t>
  </si>
  <si>
    <t>Lavastrie</t>
  </si>
  <si>
    <t>Inter D 921 D 48</t>
  </si>
  <si>
    <t>Neuvéglise</t>
  </si>
  <si>
    <t>Inter D 990 D 48 D 56</t>
  </si>
  <si>
    <t>D 56</t>
  </si>
  <si>
    <t>Inter D 56 D 34</t>
  </si>
  <si>
    <t>Paulhac D 34</t>
  </si>
  <si>
    <t>Valuéjols D 16</t>
  </si>
  <si>
    <t>D 16</t>
  </si>
  <si>
    <t>Laveissenet</t>
  </si>
  <si>
    <t>Inter D 16 D 926</t>
  </si>
  <si>
    <t>D 926</t>
  </si>
  <si>
    <t>MURAT</t>
  </si>
  <si>
    <t>MURAT D 39</t>
  </si>
  <si>
    <t>Farges D 31</t>
  </si>
  <si>
    <t>Chavagnac</t>
  </si>
  <si>
    <t>Inter D 31 D 23</t>
  </si>
  <si>
    <t>Inter D 23 D 3</t>
  </si>
  <si>
    <t>D 3</t>
  </si>
  <si>
    <t>Inter D 3 D 23</t>
  </si>
  <si>
    <t>Dienne Inter D 3 D 680</t>
  </si>
  <si>
    <t>D 680</t>
  </si>
  <si>
    <t>Pas de Peyrol</t>
  </si>
  <si>
    <t>Col de Neronne</t>
  </si>
  <si>
    <t>SALERS D 35</t>
  </si>
  <si>
    <t>Inter D 35 D 37</t>
  </si>
  <si>
    <t>St Martin Valmeroux</t>
  </si>
  <si>
    <t>Mardi 25 juillet 2006</t>
  </si>
  <si>
    <t>15 CANTAL</t>
  </si>
  <si>
    <t>Inter D 992 D 680</t>
  </si>
  <si>
    <t>Ally D 137</t>
  </si>
  <si>
    <t>D 137</t>
  </si>
  <si>
    <t>Inter D 137 D 237</t>
  </si>
  <si>
    <t>D 237</t>
  </si>
  <si>
    <t>Chaussenac</t>
  </si>
  <si>
    <t>Inter D 237 D 27</t>
  </si>
  <si>
    <t>D 27</t>
  </si>
  <si>
    <t>Inter D 27 D 105</t>
  </si>
  <si>
    <t>D 105</t>
  </si>
  <si>
    <t>19 CORREZE D 978</t>
  </si>
  <si>
    <t>D 978</t>
  </si>
  <si>
    <t>Pont de Spontour</t>
  </si>
  <si>
    <t>Le Poteau du Gay</t>
  </si>
  <si>
    <t>St Merd de Lapleau Inter  D 978 D 60</t>
  </si>
  <si>
    <t>D 60</t>
  </si>
  <si>
    <t>Inter D 60 D 978</t>
  </si>
  <si>
    <t>Marcillac la Croisille</t>
  </si>
  <si>
    <t>Clergoux</t>
  </si>
  <si>
    <t>Inter D 26 D 978</t>
  </si>
  <si>
    <t>Inter  D 978 D 53 e</t>
  </si>
  <si>
    <t>D 53e</t>
  </si>
  <si>
    <t xml:space="preserve">Inter  D 53e D 53 </t>
  </si>
  <si>
    <t xml:space="preserve">Inter  N 89 D 53 </t>
  </si>
  <si>
    <t>Bar Inter  D 53 D 23</t>
  </si>
  <si>
    <t xml:space="preserve">Inter  D 23 D 173 </t>
  </si>
  <si>
    <t>D 173</t>
  </si>
  <si>
    <t>Inter  D 173 D 173 e</t>
  </si>
  <si>
    <t>D 173e</t>
  </si>
  <si>
    <t>St Salvadour D 142 e4</t>
  </si>
  <si>
    <t>D142e4</t>
  </si>
  <si>
    <t>Chamboulive D 142</t>
  </si>
  <si>
    <t>Espartignac</t>
  </si>
  <si>
    <t>UZERCHE</t>
  </si>
  <si>
    <t>A20 Entrée 44</t>
  </si>
  <si>
    <t>A20  Sortie 27</t>
  </si>
  <si>
    <t>Bonnac la Côte D 97</t>
  </si>
  <si>
    <t>Inter D 97 D 28</t>
  </si>
  <si>
    <t xml:space="preserve">87 HAUTE VIENNE </t>
  </si>
  <si>
    <t>Inter D 28 D 7</t>
  </si>
  <si>
    <t>D 7</t>
  </si>
  <si>
    <t>Thouron d 5</t>
  </si>
  <si>
    <t>NANTIAT</t>
  </si>
  <si>
    <t>Chamboret</t>
  </si>
  <si>
    <t>Vaulry</t>
  </si>
  <si>
    <t>Blond D95</t>
  </si>
  <si>
    <t>D 95</t>
  </si>
  <si>
    <t>MEZIERES / ISSOIRE D 4</t>
  </si>
  <si>
    <t>D 4</t>
  </si>
  <si>
    <t>St Martial / Isop D 26</t>
  </si>
  <si>
    <t>86 VIENNE D 34</t>
  </si>
  <si>
    <t>Asnières sur Blour</t>
  </si>
  <si>
    <t>Luchapt</t>
  </si>
  <si>
    <t>Inter  D 34 D 11</t>
  </si>
  <si>
    <t>Les 6 Routes</t>
  </si>
  <si>
    <t>L'ISLE JOURDAIN D 8</t>
  </si>
  <si>
    <t>Inter  D 8 D 102</t>
  </si>
  <si>
    <t>Usson du Poitou</t>
  </si>
  <si>
    <t>Mercredi 26 juillet 2006</t>
  </si>
  <si>
    <t>11ème  étape : USSON DU POITOU   THOUARCE</t>
  </si>
  <si>
    <t>86 VIENNE</t>
  </si>
  <si>
    <t>Usson du Poitou D 102</t>
  </si>
  <si>
    <t>St Secondin D 29</t>
  </si>
  <si>
    <t>D 29</t>
  </si>
  <si>
    <t>La Ferrière Airoux</t>
  </si>
  <si>
    <t>Champagné  St Hilaire</t>
  </si>
  <si>
    <t>Anché</t>
  </si>
  <si>
    <t>Inter  RN 10 D 29</t>
  </si>
  <si>
    <t>Montmatin</t>
  </si>
  <si>
    <t>St Sauvant D 26</t>
  </si>
  <si>
    <t>Rouillé D 21</t>
  </si>
  <si>
    <t>D 21</t>
  </si>
  <si>
    <t>Jazeneuil D 21</t>
  </si>
  <si>
    <t>Lavausseau</t>
  </si>
  <si>
    <t>Inter D 21 D 27</t>
  </si>
  <si>
    <t>Latillé D 27</t>
  </si>
  <si>
    <t>Ayron D 42</t>
  </si>
  <si>
    <t>Maillé D 40</t>
  </si>
  <si>
    <t>Vouzailles D 30</t>
  </si>
  <si>
    <t>D 30</t>
  </si>
  <si>
    <t>Jarzay</t>
  </si>
  <si>
    <t>Assais D 60</t>
  </si>
  <si>
    <t>Inter D 60 D 725</t>
  </si>
  <si>
    <t>D 725</t>
  </si>
  <si>
    <t>AIRVAULT</t>
  </si>
  <si>
    <t>AIRVAULT D 28</t>
  </si>
  <si>
    <t>D 28</t>
  </si>
  <si>
    <t>Inter D 938 D 28</t>
  </si>
  <si>
    <t>St Varent</t>
  </si>
  <si>
    <t>Inter D 938ter D 28</t>
  </si>
  <si>
    <t>Coulonges Thouarsais</t>
  </si>
  <si>
    <t>Inter  D 28 D 146</t>
  </si>
  <si>
    <t>Moutiers sous argenton</t>
  </si>
  <si>
    <t>ARGENTON CHÂTEAU</t>
  </si>
  <si>
    <t>D 759</t>
  </si>
  <si>
    <t>Inter  D 759 D 32</t>
  </si>
  <si>
    <t>St Pierre à Champ</t>
  </si>
  <si>
    <t>D 61</t>
  </si>
  <si>
    <t>49 MAINE ET LOIRE D 54</t>
  </si>
  <si>
    <t>Cléré s Layon D 159</t>
  </si>
  <si>
    <t>D 159</t>
  </si>
  <si>
    <t>Inter  D 159 D 77</t>
  </si>
  <si>
    <t>Trémont D 167</t>
  </si>
  <si>
    <t>D 167</t>
  </si>
  <si>
    <t>Tigné</t>
  </si>
  <si>
    <t>Martigne Briand D 125</t>
  </si>
  <si>
    <t>THOUARCE</t>
  </si>
  <si>
    <t>Jeudi 27 juillet 2006</t>
  </si>
  <si>
    <t>12ème  étape THOUARCE   MAYENNE</t>
  </si>
  <si>
    <t xml:space="preserve">49 MAINE ET LOIRE </t>
  </si>
  <si>
    <t>THOUARCE D 125</t>
  </si>
  <si>
    <t>Rablay sur Layon</t>
  </si>
  <si>
    <t>St Lambert du Lattay D 17</t>
  </si>
  <si>
    <t>Inter D 961 D17</t>
  </si>
  <si>
    <t>St Laurent de la Plaine D 131</t>
  </si>
  <si>
    <t>La Pommeraye D 15</t>
  </si>
  <si>
    <t>D 15</t>
  </si>
  <si>
    <t>Montjean sur Loire</t>
  </si>
  <si>
    <t>Champtocé s L Inter D 15 D219</t>
  </si>
  <si>
    <t>D 219</t>
  </si>
  <si>
    <t>Inter  N 23 D219</t>
  </si>
  <si>
    <t>Villemoisan</t>
  </si>
  <si>
    <t xml:space="preserve">La Cornuaille </t>
  </si>
  <si>
    <t>Inter D 963 D219</t>
  </si>
  <si>
    <t>Angrie</t>
  </si>
  <si>
    <t>Loiré D 73</t>
  </si>
  <si>
    <t>D 73</t>
  </si>
  <si>
    <t>Challain la Potherie D 6</t>
  </si>
  <si>
    <t>D 6</t>
  </si>
  <si>
    <t>St Michel et Chanveaux</t>
  </si>
  <si>
    <t>Inter D 6 D 878</t>
  </si>
  <si>
    <t>D 878</t>
  </si>
  <si>
    <t>Pouancé D6</t>
  </si>
  <si>
    <t>53 MAYENNE D 11</t>
  </si>
  <si>
    <t>ST AIGNAN S ROE</t>
  </si>
  <si>
    <t>La Roê D 25</t>
  </si>
  <si>
    <t>Ballots D 153</t>
  </si>
  <si>
    <t>Inter D 153 D142</t>
  </si>
  <si>
    <t>Méral</t>
  </si>
  <si>
    <t>Inter D 32  D142</t>
  </si>
  <si>
    <t>Beaulieu s Oudon VC</t>
  </si>
  <si>
    <t>Audray D 120</t>
  </si>
  <si>
    <t>D 120</t>
  </si>
  <si>
    <t>La Gravelle D 106</t>
  </si>
  <si>
    <t xml:space="preserve"> D 106</t>
  </si>
  <si>
    <t>St Pierre la Cour D 158</t>
  </si>
  <si>
    <t>D 158</t>
  </si>
  <si>
    <t>Inter D 158  D123</t>
  </si>
  <si>
    <t>D 123</t>
  </si>
  <si>
    <t>Le Bourgneuf la Forêt</t>
  </si>
  <si>
    <t>La Baconnière</t>
  </si>
  <si>
    <t>St Germain le Guillaume</t>
  </si>
  <si>
    <t>La Bigottière</t>
  </si>
  <si>
    <t>Alexain D 104</t>
  </si>
  <si>
    <t>Inter D 249  D1  104</t>
  </si>
  <si>
    <t>MAYENNE</t>
  </si>
  <si>
    <t>13ème  étape :  MAYENNE   DOUVRE LA DELIVRANDE</t>
  </si>
  <si>
    <t>53  MAYENNE</t>
  </si>
  <si>
    <t>MAYENNE D 132</t>
  </si>
  <si>
    <t>D 132</t>
  </si>
  <si>
    <t>Oisseau</t>
  </si>
  <si>
    <t>Les 4 chemins Inter D33 D 132</t>
  </si>
  <si>
    <t>Le Pas</t>
  </si>
  <si>
    <t>Couesmes en Froulay D 201</t>
  </si>
  <si>
    <t>D 201</t>
  </si>
  <si>
    <t>Intersection  D 201 D 226</t>
  </si>
  <si>
    <t>D 226</t>
  </si>
  <si>
    <t>61 ORNE D 223</t>
  </si>
  <si>
    <t>D 223</t>
  </si>
  <si>
    <t>St Fraimbault</t>
  </si>
  <si>
    <t>Intersection  D 223 D 832</t>
  </si>
  <si>
    <t>D 832</t>
  </si>
  <si>
    <t>Intersection  D 832 D 829</t>
  </si>
  <si>
    <t>D 829</t>
  </si>
  <si>
    <t>Intersection  D 262 D 21</t>
  </si>
  <si>
    <t>Le Pont d'Egrenne D 262</t>
  </si>
  <si>
    <t>D 262</t>
  </si>
  <si>
    <t>Intersection D 907  D 262</t>
  </si>
  <si>
    <t>Intersection  D 262 D 22</t>
  </si>
  <si>
    <t>D 22</t>
  </si>
  <si>
    <t>Lonlay l'Abbaye</t>
  </si>
  <si>
    <t>Intersection  D 25 D 22</t>
  </si>
  <si>
    <t>Préaux Inter  D 22 D 229</t>
  </si>
  <si>
    <t>D 229</t>
  </si>
  <si>
    <t>Chanu</t>
  </si>
  <si>
    <t xml:space="preserve">St Paul </t>
  </si>
  <si>
    <t>La Lande Patry</t>
  </si>
  <si>
    <t>St Georges des Groseillers</t>
  </si>
  <si>
    <t>Aubusson</t>
  </si>
  <si>
    <t>Intersection  D 229 D 25</t>
  </si>
  <si>
    <t>ATHIS de l'Orne</t>
  </si>
  <si>
    <t xml:space="preserve">St Honorine la Chardonne </t>
  </si>
  <si>
    <t>Ménil Hubert D 301</t>
  </si>
  <si>
    <t>D 301</t>
  </si>
  <si>
    <t>Rouvrou D 43</t>
  </si>
  <si>
    <t>14 CALVADOS</t>
  </si>
  <si>
    <t>Le Mesnil villement D 18</t>
  </si>
  <si>
    <t>Intersection  D 18 D 511</t>
  </si>
  <si>
    <t>D 511</t>
  </si>
  <si>
    <t>Intersection  D 511 D 43</t>
  </si>
  <si>
    <t>Intersection  D 43 D 241</t>
  </si>
  <si>
    <t>D 241</t>
  </si>
  <si>
    <t>Bonnoeil D 157a</t>
  </si>
  <si>
    <t>D 157a</t>
  </si>
  <si>
    <t>Intersection  D 23 D 133</t>
  </si>
  <si>
    <t>D 133</t>
  </si>
  <si>
    <t>Clécy</t>
  </si>
  <si>
    <t>Clécy D133a</t>
  </si>
  <si>
    <t>D 133a</t>
  </si>
  <si>
    <t>Intersection  D 133a D 36 D 54</t>
  </si>
  <si>
    <t>St Pierre La Vieille</t>
  </si>
  <si>
    <t>Le Plessis Grimoult</t>
  </si>
  <si>
    <t>AUNAY sur Odon D 6</t>
  </si>
  <si>
    <t>VILLERS Bocage D 67</t>
  </si>
  <si>
    <t>D 67</t>
  </si>
  <si>
    <t>Anctoville</t>
  </si>
  <si>
    <t>St Germain  d'Ectot</t>
  </si>
  <si>
    <t>Crauville</t>
  </si>
  <si>
    <t>Cahagnolles D 99</t>
  </si>
  <si>
    <t>Intersection  D 13 D 67a</t>
  </si>
  <si>
    <t>D 67a</t>
  </si>
  <si>
    <t>Trungy</t>
  </si>
  <si>
    <t>Intersection  D 67 D 192</t>
  </si>
  <si>
    <t>D 192</t>
  </si>
  <si>
    <t>Intersection  N 13 D 33</t>
  </si>
  <si>
    <t>Vaux sur Seulles D 35</t>
  </si>
  <si>
    <t>D35</t>
  </si>
  <si>
    <t>St Gabriel Brécy</t>
  </si>
  <si>
    <t>DOUVRES la Délivrande</t>
  </si>
  <si>
    <t>Samedi 29 juillet 2006</t>
  </si>
  <si>
    <t>14ème  étape : DOUVRE LA DELIVRANDE  BERNAY</t>
  </si>
  <si>
    <t>Ranville</t>
  </si>
  <si>
    <t>TROARN</t>
  </si>
  <si>
    <t>Inter D 37 D 231</t>
  </si>
  <si>
    <t>D 231</t>
  </si>
  <si>
    <t>Janville D 78</t>
  </si>
  <si>
    <t>D 78</t>
  </si>
  <si>
    <t>Inter D 80 D 78</t>
  </si>
  <si>
    <t>Inter D 80 D 49</t>
  </si>
  <si>
    <t>Beuvron en Auge D 146</t>
  </si>
  <si>
    <t>Les Forges Inter D 146 D 85</t>
  </si>
  <si>
    <t>D 85</t>
  </si>
  <si>
    <t>Rumesnil D 16</t>
  </si>
  <si>
    <t>Bonnebosq D 264</t>
  </si>
  <si>
    <t>D 264</t>
  </si>
  <si>
    <t>St Eugène Inter D 45 D 264</t>
  </si>
  <si>
    <t>Inter D 48 D 264</t>
  </si>
  <si>
    <t>Le Breuil en Auge</t>
  </si>
  <si>
    <t>BLANGY le Château D98a</t>
  </si>
  <si>
    <t>D 98a</t>
  </si>
  <si>
    <t>27 EURE D 96</t>
  </si>
  <si>
    <t>D 96</t>
  </si>
  <si>
    <t>CORMEILLES D 139</t>
  </si>
  <si>
    <t>D 139</t>
  </si>
  <si>
    <t>Epaignes</t>
  </si>
  <si>
    <t>St Symphorien</t>
  </si>
  <si>
    <t>PONT AUDEMER</t>
  </si>
  <si>
    <t>PONT AUDEMER D 39</t>
  </si>
  <si>
    <t>St Philbert s Risle</t>
  </si>
  <si>
    <t>Pont Authou Inter D 137  D 46</t>
  </si>
  <si>
    <t>D 46</t>
  </si>
  <si>
    <t>Brionne D 701</t>
  </si>
  <si>
    <t>D 701</t>
  </si>
  <si>
    <t>Franqueville</t>
  </si>
  <si>
    <t>Inter D 701 D 31</t>
  </si>
  <si>
    <t>Boisney</t>
  </si>
  <si>
    <t>Carsix</t>
  </si>
  <si>
    <t>Inter D 31 VC</t>
  </si>
  <si>
    <t>BERNAY</t>
  </si>
  <si>
    <t>18è Tour</t>
  </si>
  <si>
    <t>15 juillet - 29 juillet 2006</t>
  </si>
  <si>
    <t>1/2 ETAPE</t>
  </si>
  <si>
    <t>N°</t>
  </si>
  <si>
    <t>ETAPE</t>
  </si>
  <si>
    <t>CP</t>
  </si>
  <si>
    <t>Départ</t>
  </si>
  <si>
    <t>Commune</t>
  </si>
  <si>
    <t>JONZAC</t>
  </si>
  <si>
    <t xml:space="preserve">1e </t>
  </si>
  <si>
    <t>MARCHEPRIME</t>
  </si>
  <si>
    <t xml:space="preserve">2e </t>
  </si>
  <si>
    <t xml:space="preserve">MARCIAC  </t>
  </si>
  <si>
    <t xml:space="preserve">3e </t>
  </si>
  <si>
    <t>PIERREFITTE NESTALAS</t>
  </si>
  <si>
    <t xml:space="preserve">4e </t>
  </si>
  <si>
    <t xml:space="preserve">MONTREJEAU </t>
  </si>
  <si>
    <t xml:space="preserve">5e </t>
  </si>
  <si>
    <t>09120</t>
  </si>
  <si>
    <t xml:space="preserve">6e </t>
  </si>
  <si>
    <t xml:space="preserve">7e </t>
  </si>
  <si>
    <t xml:space="preserve">8e </t>
  </si>
  <si>
    <t>MENDE</t>
  </si>
  <si>
    <t xml:space="preserve">9e </t>
  </si>
  <si>
    <t>St MARTIN VALMEROUX</t>
  </si>
  <si>
    <t>10e</t>
  </si>
  <si>
    <t xml:space="preserve">USSON DU POITOU </t>
  </si>
  <si>
    <t>11e</t>
  </si>
  <si>
    <t>12e</t>
  </si>
  <si>
    <t>13e</t>
  </si>
  <si>
    <t>DOUVRE LA DELIVRANDE</t>
  </si>
  <si>
    <t>14e</t>
  </si>
  <si>
    <t>Petit déjeuner à partir du KM</t>
  </si>
  <si>
    <t>1/2Moitiée de la 1ère demie étape</t>
  </si>
  <si>
    <t>KM</t>
  </si>
  <si>
    <t xml:space="preserve">départ de </t>
  </si>
  <si>
    <t>Etapes départements</t>
  </si>
  <si>
    <t xml:space="preserve">33 GIRONDE </t>
  </si>
  <si>
    <t>40 LES LANDES</t>
  </si>
  <si>
    <t xml:space="preserve">32 GERS </t>
  </si>
  <si>
    <t xml:space="preserve">64 PYRENEES ATLANTIQUES </t>
  </si>
  <si>
    <t xml:space="preserve">34 HERAULT </t>
  </si>
  <si>
    <t xml:space="preserve">30 GARD </t>
  </si>
  <si>
    <t>48 LOZERE</t>
  </si>
  <si>
    <t>9ème étape :MENDE  St MARTIN VALMEROUX</t>
  </si>
  <si>
    <t xml:space="preserve">15 CANTAL </t>
  </si>
  <si>
    <t>10ème étape : St MARTIN VALMEROUX      USSON DU POITOU</t>
  </si>
  <si>
    <t xml:space="preserve">19 CORREZE </t>
  </si>
  <si>
    <t>79 DEUX SERVRES</t>
  </si>
  <si>
    <t>49 MAINE ET LOIRE</t>
  </si>
  <si>
    <t>53 MAYENNE</t>
  </si>
  <si>
    <t>61 ORNE</t>
  </si>
  <si>
    <t>27 EURE</t>
  </si>
  <si>
    <t>Départements  Etapes</t>
  </si>
  <si>
    <t>4ème étape : ARGELES GAZOST MONTREJEAU</t>
  </si>
  <si>
    <t>3ème étape  MARCIAC</t>
  </si>
  <si>
    <t>65 HAUTES PYRENEES</t>
  </si>
  <si>
    <t>10ème étape : St MARTIN Valmeroux       USSON DU POITOU</t>
  </si>
  <si>
    <t>BORDERES LOURON</t>
  </si>
  <si>
    <t>4ème étape : PIERREFITTE NESTALAS  MONTREJEAU</t>
  </si>
  <si>
    <t>5ème étape : MONTREJEAU  CARCASSONNE</t>
  </si>
  <si>
    <t>13ème  étape :  MAYENNE   DOUVRES LA DELIVRANDE</t>
  </si>
  <si>
    <t>14ème  étape : DOUVRES LA DELIVRANDE  BERNAY</t>
  </si>
  <si>
    <t>Col Rédarès</t>
  </si>
  <si>
    <t xml:space="preserve">St Hippolyte du Fort D39 </t>
  </si>
  <si>
    <t>Lasalle D57</t>
  </si>
  <si>
    <t>Intersection D910 - D336</t>
  </si>
  <si>
    <t>D 336</t>
  </si>
  <si>
    <t>Boisset et Gaujac D106</t>
  </si>
  <si>
    <t>Inter D 338 D 922</t>
  </si>
  <si>
    <t>St Bauzille-de-la Sylve</t>
  </si>
  <si>
    <t>Inter D255 D137</t>
  </si>
  <si>
    <t>D137</t>
  </si>
  <si>
    <t>6ème étape : CARCASSONNE CLERMONT L'HERAULT</t>
  </si>
  <si>
    <t>7ème étape : CLERMONT L'HERAULT BAGARD</t>
  </si>
  <si>
    <t>9ème étape :MENDE St MARTIN Valmeroux</t>
  </si>
  <si>
    <t>Départ 2è demi étape
RalLiement  74 KM par l'A20</t>
  </si>
  <si>
    <t>79 DEUX SEVRES D 60</t>
  </si>
  <si>
    <t>Intersection  D 113  D17</t>
  </si>
  <si>
    <t>D17</t>
  </si>
  <si>
    <t>Saint Seurin de Cursac</t>
  </si>
  <si>
    <t>BAGNERES DE LUCHON</t>
  </si>
  <si>
    <t>Vendredi 28 juillet 2006</t>
  </si>
  <si>
    <t xml:space="preserve">BAGARD </t>
  </si>
  <si>
    <t>Boisset et Gaujac D336</t>
  </si>
  <si>
    <t>Anduze D907</t>
  </si>
  <si>
    <t>Col d'Eylac</t>
  </si>
  <si>
    <t>D 660</t>
  </si>
  <si>
    <t>CREULLY D 22</t>
  </si>
  <si>
    <t>Pierrepont D141</t>
  </si>
  <si>
    <t>D 141</t>
  </si>
  <si>
    <t>D 170</t>
  </si>
  <si>
    <t>Fontaine Henry D 170</t>
  </si>
  <si>
    <t>Moulineaux VC</t>
  </si>
  <si>
    <t>Bény sur mer VC 301</t>
  </si>
  <si>
    <t>VC 301</t>
  </si>
  <si>
    <t xml:space="preserve">DOUVRES la Délivrande </t>
  </si>
  <si>
    <t>Cresserons</t>
  </si>
  <si>
    <t>Plumetot</t>
  </si>
  <si>
    <t>Périers sur le Dan</t>
  </si>
  <si>
    <t>Biéville Beauville</t>
  </si>
  <si>
    <t>Bénouville</t>
  </si>
  <si>
    <t>D 222</t>
  </si>
  <si>
    <t>Blanville sur Orne</t>
  </si>
  <si>
    <t>D 921</t>
  </si>
  <si>
    <t>Bac     7h30  9h  10h30  12h  13h30  15h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</si>
</sst>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d\ dd\ mm\ yyyy"/>
    <numFmt numFmtId="166" formatCode="00000"/>
  </numFmts>
  <fonts count="3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10"/>
      <name val="MS Sans Serif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14" borderId="1" applyNumberFormat="0" applyAlignment="0" applyProtection="0"/>
    <xf numFmtId="0" fontId="26" fillId="0" borderId="2" applyNumberFormat="0" applyFill="0" applyAlignment="0" applyProtection="0"/>
    <xf numFmtId="0" fontId="0" fillId="6" borderId="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3" borderId="1" applyNumberFormat="0" applyAlignment="0" applyProtection="0"/>
    <xf numFmtId="0" fontId="21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19" borderId="0" applyNumberFormat="0" applyBorder="0" applyAlignment="0" applyProtection="0"/>
    <xf numFmtId="9" fontId="0" fillId="0" borderId="0" applyFill="0" applyBorder="0" applyAlignment="0" applyProtection="0"/>
    <xf numFmtId="0" fontId="20" fillId="9" borderId="0" applyNumberFormat="0" applyBorder="0" applyAlignment="0" applyProtection="0"/>
    <xf numFmtId="0" fontId="24" fillId="14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7" fillId="8" borderId="9" applyNumberFormat="0" applyAlignment="0" applyProtection="0"/>
  </cellStyleXfs>
  <cellXfs count="221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1" fontId="2" fillId="0" borderId="0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20" fontId="2" fillId="0" borderId="2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20" fontId="1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164" fontId="5" fillId="0" borderId="2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1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20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1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right"/>
    </xf>
    <xf numFmtId="21" fontId="6" fillId="0" borderId="0" xfId="0" applyNumberFormat="1" applyFont="1" applyFill="1" applyAlignment="1">
      <alignment/>
    </xf>
    <xf numFmtId="21" fontId="2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1" fontId="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1" fontId="1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2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6" fontId="0" fillId="0" borderId="26" xfId="0" applyNumberFormat="1" applyBorder="1" applyAlignment="1">
      <alignment horizontal="center"/>
    </xf>
    <xf numFmtId="0" fontId="0" fillId="0" borderId="0" xfId="0" applyFont="1" applyAlignment="1">
      <alignment/>
    </xf>
    <xf numFmtId="166" fontId="0" fillId="0" borderId="26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165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4" fontId="2" fillId="0" borderId="0" xfId="0" applyNumberFormat="1" applyFont="1" applyFill="1" applyAlignment="1">
      <alignment horizontal="center"/>
    </xf>
  </cellXfs>
  <cellStyles count="51">
    <cellStyle name="Normal" xfId="0"/>
    <cellStyle name="Accent1" xfId="15"/>
    <cellStyle name="Accent1 - 20 %" xfId="16"/>
    <cellStyle name="Accent1 - 40 %" xfId="17"/>
    <cellStyle name="Accent1 - 60 %" xfId="18"/>
    <cellStyle name="Accent2" xfId="19"/>
    <cellStyle name="Accent2 - 20 %" xfId="20"/>
    <cellStyle name="Accent2 - 40 %" xfId="21"/>
    <cellStyle name="Accent2 - 60 %" xfId="22"/>
    <cellStyle name="Accent3" xfId="23"/>
    <cellStyle name="Accent3 - 20 %" xfId="24"/>
    <cellStyle name="Accent3 - 40 %" xfId="25"/>
    <cellStyle name="Accent3 - 60 %" xfId="26"/>
    <cellStyle name="Accent4" xfId="27"/>
    <cellStyle name="Accent4 - 20 %" xfId="28"/>
    <cellStyle name="Accent4 - 40 %" xfId="29"/>
    <cellStyle name="Accent4 - 60 %" xfId="30"/>
    <cellStyle name="Accent5" xfId="31"/>
    <cellStyle name="Accent5 - 20 %" xfId="32"/>
    <cellStyle name="Accent5 - 40 %" xfId="33"/>
    <cellStyle name="Accent5 - 60 %" xfId="34"/>
    <cellStyle name="Accent6" xfId="35"/>
    <cellStyle name="Accent6 - 20 %" xfId="36"/>
    <cellStyle name="Accent6 - 40 %" xfId="37"/>
    <cellStyle name="Accent6 - 60 %" xfId="38"/>
    <cellStyle name="Avertissement" xfId="39"/>
    <cellStyle name="Calcul" xfId="40"/>
    <cellStyle name="Cellule liée" xfId="41"/>
    <cellStyle name="Commentaire" xfId="42"/>
    <cellStyle name="Emphase 1" xfId="43"/>
    <cellStyle name="Emphase 2" xfId="44"/>
    <cellStyle name="Emphase 3" xfId="45"/>
    <cellStyle name="Entrée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Percent" xfId="55"/>
    <cellStyle name="Satisfaisant" xfId="56"/>
    <cellStyle name="Sortie" xfId="57"/>
    <cellStyle name="Titre de la feuill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 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75" zoomScaleNormal="75" zoomScalePageLayoutView="0" workbookViewId="0" topLeftCell="A22">
      <selection activeCell="A58" sqref="A58:K58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00390625" style="3" customWidth="1"/>
    <col min="5" max="11" width="7.7109375" style="2" customWidth="1"/>
    <col min="12" max="12" width="8.8515625" style="3" customWidth="1"/>
    <col min="13" max="13" width="8.8515625" style="4" customWidth="1"/>
    <col min="14" max="14" width="8.8515625" style="3" customWidth="1"/>
    <col min="15" max="19" width="9.421875" style="3" customWidth="1"/>
    <col min="20" max="20" width="8.7109375" style="3" customWidth="1"/>
    <col min="21" max="21" width="8.57421875" style="3" customWidth="1"/>
    <col min="22" max="16384" width="8.57421875" style="3" customWidth="1"/>
  </cols>
  <sheetData>
    <row r="1" spans="1:19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  <c r="M2" s="6"/>
      <c r="N2" s="11"/>
      <c r="O2" s="11"/>
      <c r="P2" s="5"/>
      <c r="Q2" s="5"/>
      <c r="R2" s="5"/>
      <c r="S2" s="12"/>
    </row>
    <row r="3" spans="1:19" ht="12.75">
      <c r="A3" s="211" t="s">
        <v>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M4" s="16"/>
    </row>
    <row r="5" spans="1:14" ht="12.75">
      <c r="A5" s="17"/>
      <c r="B5" s="10"/>
      <c r="C5" s="211" t="s">
        <v>7</v>
      </c>
      <c r="D5" s="211"/>
      <c r="E5" s="211"/>
      <c r="F5" s="211"/>
      <c r="G5" s="211"/>
      <c r="H5" s="17">
        <v>188</v>
      </c>
      <c r="I5" s="10" t="s">
        <v>8</v>
      </c>
      <c r="J5" s="10"/>
      <c r="K5" s="10"/>
      <c r="L5" s="18">
        <v>0.10416666666666667</v>
      </c>
      <c r="N5" s="3" t="s">
        <v>9</v>
      </c>
    </row>
    <row r="6" spans="1:14" ht="12.75">
      <c r="A6" s="19"/>
      <c r="B6" s="212" t="s">
        <v>8</v>
      </c>
      <c r="C6" s="212"/>
      <c r="D6" s="21" t="s">
        <v>10</v>
      </c>
      <c r="E6" s="22" t="s">
        <v>11</v>
      </c>
      <c r="F6" s="22" t="s">
        <v>12</v>
      </c>
      <c r="G6" s="213" t="s">
        <v>13</v>
      </c>
      <c r="H6" s="213"/>
      <c r="I6" s="213"/>
      <c r="J6" s="213"/>
      <c r="K6" s="213"/>
      <c r="L6" s="18">
        <v>0.4791666666666667</v>
      </c>
      <c r="M6" s="18">
        <v>0.4791666666666667</v>
      </c>
      <c r="N6" s="16" t="s">
        <v>14</v>
      </c>
    </row>
    <row r="7" spans="1:12" ht="12.75">
      <c r="A7" s="24" t="s">
        <v>15</v>
      </c>
      <c r="B7" s="25" t="s">
        <v>16</v>
      </c>
      <c r="C7" s="25" t="s">
        <v>17</v>
      </c>
      <c r="D7" s="26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</row>
    <row r="8" spans="1:12" ht="12.75">
      <c r="A8" s="28"/>
      <c r="B8" s="29"/>
      <c r="C8" s="30"/>
      <c r="D8" s="31" t="s">
        <v>24</v>
      </c>
      <c r="E8" s="32"/>
      <c r="F8" s="32"/>
      <c r="G8" s="30"/>
      <c r="H8" s="30"/>
      <c r="I8" s="30"/>
      <c r="J8" s="30"/>
      <c r="K8" s="30"/>
      <c r="L8" s="33"/>
    </row>
    <row r="9" spans="1:15" ht="12.75">
      <c r="A9" s="28">
        <v>0</v>
      </c>
      <c r="B9" s="28">
        <f>H5</f>
        <v>188</v>
      </c>
      <c r="C9" s="28">
        <v>0</v>
      </c>
      <c r="D9" s="34" t="s">
        <v>25</v>
      </c>
      <c r="E9" s="32" t="s">
        <v>26</v>
      </c>
      <c r="F9" s="32"/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$L$5</f>
        <v>0.10416666666666667</v>
      </c>
      <c r="K9" s="35">
        <f>$L$5</f>
        <v>0.10416666666666667</v>
      </c>
      <c r="L9" s="36"/>
      <c r="N9" s="4"/>
      <c r="O9" s="4"/>
    </row>
    <row r="10" spans="1:15" ht="12.75">
      <c r="A10" s="28">
        <v>20</v>
      </c>
      <c r="B10" s="28">
        <f aca="true" t="shared" si="0" ref="B10:B28">B9-A10</f>
        <v>168</v>
      </c>
      <c r="C10" s="28">
        <f aca="true" t="shared" si="1" ref="C10:C28">SUM(C9+A10)</f>
        <v>20</v>
      </c>
      <c r="D10" s="37" t="s">
        <v>27</v>
      </c>
      <c r="E10" s="32" t="s">
        <v>26</v>
      </c>
      <c r="F10" s="32"/>
      <c r="G10" s="38">
        <f aca="true" t="shared" si="2" ref="G10:G28">SUM($G$9+$O$3*C10)</f>
        <v>0.15625</v>
      </c>
      <c r="H10" s="38">
        <f aca="true" t="shared" si="3" ref="H10:H28">SUM($H$9+$P$3*C10)</f>
        <v>0.1597222222222222</v>
      </c>
      <c r="I10" s="38">
        <f aca="true" t="shared" si="4" ref="I10:I28">SUM($I$9+$Q$3*C10)</f>
        <v>0.1636904761904762</v>
      </c>
      <c r="J10" s="38">
        <f aca="true" t="shared" si="5" ref="J10:J28">SUM($J$9+$R$3*C10)</f>
        <v>0.16826923076923078</v>
      </c>
      <c r="K10" s="38">
        <f aca="true" t="shared" si="6" ref="K10:K28">SUM($K$9+$S$3*C10)</f>
        <v>0.1736111111111111</v>
      </c>
      <c r="L10" s="36"/>
      <c r="N10" s="4"/>
      <c r="O10" s="4"/>
    </row>
    <row r="11" spans="1:15" ht="12.75">
      <c r="A11" s="28">
        <v>7</v>
      </c>
      <c r="B11" s="28">
        <f t="shared" si="0"/>
        <v>161</v>
      </c>
      <c r="C11" s="28">
        <f t="shared" si="1"/>
        <v>27</v>
      </c>
      <c r="D11" s="37" t="s">
        <v>28</v>
      </c>
      <c r="E11" s="32" t="s">
        <v>29</v>
      </c>
      <c r="F11" s="32">
        <v>41</v>
      </c>
      <c r="G11" s="38">
        <f t="shared" si="2"/>
        <v>0.17447916666666669</v>
      </c>
      <c r="H11" s="38">
        <f t="shared" si="3"/>
        <v>0.17916666666666667</v>
      </c>
      <c r="I11" s="38">
        <f t="shared" si="4"/>
        <v>0.18452380952380953</v>
      </c>
      <c r="J11" s="38">
        <f t="shared" si="5"/>
        <v>0.1907051282051282</v>
      </c>
      <c r="K11" s="38">
        <f t="shared" si="6"/>
        <v>0.19791666666666669</v>
      </c>
      <c r="L11" s="36"/>
      <c r="N11" s="4"/>
      <c r="O11" s="4"/>
    </row>
    <row r="12" spans="1:15" ht="12.75">
      <c r="A12" s="28">
        <v>6.5</v>
      </c>
      <c r="B12" s="28">
        <f t="shared" si="0"/>
        <v>154.5</v>
      </c>
      <c r="C12" s="28">
        <f t="shared" si="1"/>
        <v>33.5</v>
      </c>
      <c r="D12" s="37" t="s">
        <v>30</v>
      </c>
      <c r="E12" s="32" t="s">
        <v>29</v>
      </c>
      <c r="F12" s="32"/>
      <c r="G12" s="38">
        <f t="shared" si="2"/>
        <v>0.19140625</v>
      </c>
      <c r="H12" s="38">
        <f t="shared" si="3"/>
        <v>0.19722222222222222</v>
      </c>
      <c r="I12" s="38">
        <f t="shared" si="4"/>
        <v>0.20386904761904762</v>
      </c>
      <c r="J12" s="38">
        <f t="shared" si="5"/>
        <v>0.21153846153846154</v>
      </c>
      <c r="K12" s="38">
        <f t="shared" si="6"/>
        <v>0.2204861111111111</v>
      </c>
      <c r="L12" s="36"/>
      <c r="N12" s="4"/>
      <c r="O12" s="4"/>
    </row>
    <row r="13" spans="1:15" ht="12.75">
      <c r="A13" s="28">
        <v>3.5</v>
      </c>
      <c r="B13" s="28">
        <f t="shared" si="0"/>
        <v>151</v>
      </c>
      <c r="C13" s="28">
        <f t="shared" si="1"/>
        <v>37</v>
      </c>
      <c r="D13" s="37" t="s">
        <v>31</v>
      </c>
      <c r="E13" s="32" t="s">
        <v>32</v>
      </c>
      <c r="F13" s="32"/>
      <c r="G13" s="38">
        <f t="shared" si="2"/>
        <v>0.20052083333333331</v>
      </c>
      <c r="H13" s="38">
        <f t="shared" si="3"/>
        <v>0.20694444444444443</v>
      </c>
      <c r="I13" s="38">
        <f t="shared" si="4"/>
        <v>0.2142857142857143</v>
      </c>
      <c r="J13" s="38">
        <f t="shared" si="5"/>
        <v>0.22275641025641024</v>
      </c>
      <c r="K13" s="38">
        <f t="shared" si="6"/>
        <v>0.2326388888888889</v>
      </c>
      <c r="L13" s="36"/>
      <c r="N13" s="4"/>
      <c r="O13" s="4"/>
    </row>
    <row r="14" spans="1:15" ht="12.75">
      <c r="A14" s="28">
        <v>2</v>
      </c>
      <c r="B14" s="28">
        <f t="shared" si="0"/>
        <v>149</v>
      </c>
      <c r="C14" s="28">
        <f t="shared" si="1"/>
        <v>39</v>
      </c>
      <c r="D14" s="37" t="s">
        <v>33</v>
      </c>
      <c r="E14" s="32" t="s">
        <v>32</v>
      </c>
      <c r="F14" s="32">
        <v>17</v>
      </c>
      <c r="G14" s="38">
        <f t="shared" si="2"/>
        <v>0.20572916666666669</v>
      </c>
      <c r="H14" s="38">
        <f t="shared" si="3"/>
        <v>0.2125</v>
      </c>
      <c r="I14" s="38">
        <f t="shared" si="4"/>
        <v>0.22023809523809523</v>
      </c>
      <c r="J14" s="38">
        <f t="shared" si="5"/>
        <v>0.22916666666666669</v>
      </c>
      <c r="K14" s="38">
        <f t="shared" si="6"/>
        <v>0.23958333333333331</v>
      </c>
      <c r="L14" s="36"/>
      <c r="N14" s="4"/>
      <c r="O14" s="4"/>
    </row>
    <row r="15" spans="1:15" ht="12.75">
      <c r="A15" s="28">
        <v>3</v>
      </c>
      <c r="B15" s="28">
        <f t="shared" si="0"/>
        <v>146</v>
      </c>
      <c r="C15" s="28">
        <f t="shared" si="1"/>
        <v>42</v>
      </c>
      <c r="D15" s="37" t="s">
        <v>34</v>
      </c>
      <c r="E15" s="32" t="s">
        <v>32</v>
      </c>
      <c r="F15" s="32"/>
      <c r="G15" s="38">
        <f t="shared" si="2"/>
        <v>0.21354166666666669</v>
      </c>
      <c r="H15" s="38">
        <f t="shared" si="3"/>
        <v>0.22083333333333333</v>
      </c>
      <c r="I15" s="38">
        <f t="shared" si="4"/>
        <v>0.22916666666666669</v>
      </c>
      <c r="J15" s="38">
        <f t="shared" si="5"/>
        <v>0.23878205128205127</v>
      </c>
      <c r="K15" s="38">
        <f t="shared" si="6"/>
        <v>0.25</v>
      </c>
      <c r="L15" s="36"/>
      <c r="N15" s="4"/>
      <c r="O15" s="4"/>
    </row>
    <row r="16" spans="1:15" ht="12.75">
      <c r="A16" s="28">
        <v>2</v>
      </c>
      <c r="B16" s="28">
        <f t="shared" si="0"/>
        <v>144</v>
      </c>
      <c r="C16" s="28">
        <f t="shared" si="1"/>
        <v>44</v>
      </c>
      <c r="D16" s="39" t="s">
        <v>35</v>
      </c>
      <c r="E16" s="32" t="s">
        <v>32</v>
      </c>
      <c r="F16" s="32"/>
      <c r="G16" s="38">
        <f t="shared" si="2"/>
        <v>0.21875</v>
      </c>
      <c r="H16" s="38">
        <f t="shared" si="3"/>
        <v>0.22638888888888886</v>
      </c>
      <c r="I16" s="38">
        <f t="shared" si="4"/>
        <v>0.23511904761904762</v>
      </c>
      <c r="J16" s="38">
        <f t="shared" si="5"/>
        <v>0.2451923076923077</v>
      </c>
      <c r="K16" s="38">
        <f t="shared" si="6"/>
        <v>0.2569444444444444</v>
      </c>
      <c r="L16" s="18"/>
      <c r="N16" s="4"/>
      <c r="O16" s="4"/>
    </row>
    <row r="17" spans="1:15" ht="12.75">
      <c r="A17" s="28">
        <v>1.5</v>
      </c>
      <c r="B17" s="28">
        <f t="shared" si="0"/>
        <v>142.5</v>
      </c>
      <c r="C17" s="28">
        <f t="shared" si="1"/>
        <v>45.5</v>
      </c>
      <c r="D17" s="37" t="s">
        <v>36</v>
      </c>
      <c r="E17" s="32" t="s">
        <v>32</v>
      </c>
      <c r="F17" s="32">
        <v>56</v>
      </c>
      <c r="G17" s="38">
        <f t="shared" si="2"/>
        <v>0.22265625</v>
      </c>
      <c r="H17" s="38">
        <f t="shared" si="3"/>
        <v>0.23055555555555557</v>
      </c>
      <c r="I17" s="38">
        <f t="shared" si="4"/>
        <v>0.23958333333333331</v>
      </c>
      <c r="J17" s="38">
        <f t="shared" si="5"/>
        <v>0.25</v>
      </c>
      <c r="K17" s="38">
        <f t="shared" si="6"/>
        <v>0.2621527777777778</v>
      </c>
      <c r="L17" s="18"/>
      <c r="N17" s="4"/>
      <c r="O17" s="4"/>
    </row>
    <row r="18" spans="1:15" ht="12.75">
      <c r="A18" s="28">
        <v>1</v>
      </c>
      <c r="B18" s="28">
        <f t="shared" si="0"/>
        <v>141.5</v>
      </c>
      <c r="C18" s="28">
        <f t="shared" si="1"/>
        <v>46.5</v>
      </c>
      <c r="D18" s="37" t="s">
        <v>37</v>
      </c>
      <c r="E18" s="32" t="s">
        <v>38</v>
      </c>
      <c r="F18" s="32"/>
      <c r="G18" s="38">
        <f t="shared" si="2"/>
        <v>0.22526041666666669</v>
      </c>
      <c r="H18" s="38">
        <f t="shared" si="3"/>
        <v>0.23333333333333334</v>
      </c>
      <c r="I18" s="38">
        <f t="shared" si="4"/>
        <v>0.24255952380952378</v>
      </c>
      <c r="J18" s="38">
        <f t="shared" si="5"/>
        <v>0.2532051282051282</v>
      </c>
      <c r="K18" s="38">
        <f t="shared" si="6"/>
        <v>0.265625</v>
      </c>
      <c r="L18" s="18"/>
      <c r="N18" s="4"/>
      <c r="O18" s="4"/>
    </row>
    <row r="19" spans="1:15" ht="12.75">
      <c r="A19" s="28">
        <v>7.5</v>
      </c>
      <c r="B19" s="28">
        <f t="shared" si="0"/>
        <v>134</v>
      </c>
      <c r="C19" s="28">
        <f t="shared" si="1"/>
        <v>54</v>
      </c>
      <c r="D19" s="37" t="s">
        <v>39</v>
      </c>
      <c r="E19" s="32" t="s">
        <v>40</v>
      </c>
      <c r="F19" s="32">
        <v>6</v>
      </c>
      <c r="G19" s="38">
        <f t="shared" si="2"/>
        <v>0.24479166666666669</v>
      </c>
      <c r="H19" s="38">
        <f t="shared" si="3"/>
        <v>0.25416666666666665</v>
      </c>
      <c r="I19" s="38">
        <f t="shared" si="4"/>
        <v>0.2648809523809524</v>
      </c>
      <c r="J19" s="38">
        <f t="shared" si="5"/>
        <v>0.27724358974358976</v>
      </c>
      <c r="K19" s="38">
        <f t="shared" si="6"/>
        <v>0.2916666666666667</v>
      </c>
      <c r="L19" s="18"/>
      <c r="N19" s="4"/>
      <c r="O19" s="4"/>
    </row>
    <row r="20" spans="1:15" ht="12.75">
      <c r="A20" s="28">
        <v>6.5</v>
      </c>
      <c r="B20" s="28">
        <f t="shared" si="0"/>
        <v>127.5</v>
      </c>
      <c r="C20" s="28">
        <f t="shared" si="1"/>
        <v>60.5</v>
      </c>
      <c r="D20" s="40" t="s">
        <v>41</v>
      </c>
      <c r="E20" s="32" t="s">
        <v>42</v>
      </c>
      <c r="F20" s="32"/>
      <c r="G20" s="38">
        <f t="shared" si="2"/>
        <v>0.26171875</v>
      </c>
      <c r="H20" s="38">
        <f t="shared" si="3"/>
        <v>0.2722222222222222</v>
      </c>
      <c r="I20" s="38">
        <f t="shared" si="4"/>
        <v>0.28422619047619047</v>
      </c>
      <c r="J20" s="38">
        <f t="shared" si="5"/>
        <v>0.2980769230769231</v>
      </c>
      <c r="K20" s="38">
        <f t="shared" si="6"/>
        <v>0.3142361111111111</v>
      </c>
      <c r="L20" s="18"/>
      <c r="N20" s="4"/>
      <c r="O20" s="4"/>
    </row>
    <row r="21" spans="1:15" ht="12.75">
      <c r="A21" s="28">
        <v>2</v>
      </c>
      <c r="B21" s="28">
        <f t="shared" si="0"/>
        <v>125.5</v>
      </c>
      <c r="C21" s="28">
        <f t="shared" si="1"/>
        <v>62.5</v>
      </c>
      <c r="D21" s="40" t="s">
        <v>43</v>
      </c>
      <c r="E21" s="32" t="s">
        <v>44</v>
      </c>
      <c r="F21" s="32"/>
      <c r="G21" s="38">
        <f t="shared" si="2"/>
        <v>0.2669270833333333</v>
      </c>
      <c r="H21" s="38">
        <f t="shared" si="3"/>
        <v>0.27777777777777773</v>
      </c>
      <c r="I21" s="38">
        <f t="shared" si="4"/>
        <v>0.2901785714285714</v>
      </c>
      <c r="J21" s="38">
        <f t="shared" si="5"/>
        <v>0.30448717948717946</v>
      </c>
      <c r="K21" s="38">
        <f t="shared" si="6"/>
        <v>0.3211805555555555</v>
      </c>
      <c r="L21" s="18"/>
      <c r="N21" s="4"/>
      <c r="O21" s="4"/>
    </row>
    <row r="22" spans="1:15" ht="12.75">
      <c r="A22" s="28">
        <v>4.5</v>
      </c>
      <c r="B22" s="28">
        <f t="shared" si="0"/>
        <v>121</v>
      </c>
      <c r="C22" s="28">
        <f t="shared" si="1"/>
        <v>67</v>
      </c>
      <c r="D22" s="40" t="s">
        <v>45</v>
      </c>
      <c r="E22" s="32" t="s">
        <v>46</v>
      </c>
      <c r="F22" s="32"/>
      <c r="G22" s="38">
        <f t="shared" si="2"/>
        <v>0.2786458333333333</v>
      </c>
      <c r="H22" s="38">
        <f t="shared" si="3"/>
        <v>0.29027777777777775</v>
      </c>
      <c r="I22" s="38">
        <f t="shared" si="4"/>
        <v>0.30357142857142855</v>
      </c>
      <c r="J22" s="38">
        <f t="shared" si="5"/>
        <v>0.3189102564102564</v>
      </c>
      <c r="K22" s="38">
        <f t="shared" si="6"/>
        <v>0.3368055555555555</v>
      </c>
      <c r="L22" s="18"/>
      <c r="N22" s="4"/>
      <c r="O22" s="4"/>
    </row>
    <row r="23" spans="1:15" ht="12.75">
      <c r="A23" s="28">
        <v>5</v>
      </c>
      <c r="B23" s="28">
        <f t="shared" si="0"/>
        <v>116</v>
      </c>
      <c r="C23" s="28">
        <f t="shared" si="1"/>
        <v>72</v>
      </c>
      <c r="D23" s="37" t="s">
        <v>47</v>
      </c>
      <c r="E23" s="32" t="s">
        <v>46</v>
      </c>
      <c r="F23" s="32"/>
      <c r="G23" s="38">
        <f t="shared" si="2"/>
        <v>0.2916666666666667</v>
      </c>
      <c r="H23" s="38">
        <f t="shared" si="3"/>
        <v>0.30416666666666664</v>
      </c>
      <c r="I23" s="38">
        <f t="shared" si="4"/>
        <v>0.31845238095238093</v>
      </c>
      <c r="J23" s="38">
        <f t="shared" si="5"/>
        <v>0.3349358974358974</v>
      </c>
      <c r="K23" s="38">
        <f t="shared" si="6"/>
        <v>0.3541666666666667</v>
      </c>
      <c r="L23" s="18"/>
      <c r="N23" s="4"/>
      <c r="O23" s="4"/>
    </row>
    <row r="24" spans="1:15" ht="12.75">
      <c r="A24" s="28">
        <v>2.5</v>
      </c>
      <c r="B24" s="28">
        <f t="shared" si="0"/>
        <v>113.5</v>
      </c>
      <c r="C24" s="28">
        <f t="shared" si="1"/>
        <v>74.5</v>
      </c>
      <c r="D24" s="37" t="s">
        <v>48</v>
      </c>
      <c r="E24" s="32" t="s">
        <v>46</v>
      </c>
      <c r="F24" s="32"/>
      <c r="G24" s="38">
        <f t="shared" si="2"/>
        <v>0.2981770833333333</v>
      </c>
      <c r="H24" s="38">
        <f t="shared" si="3"/>
        <v>0.3111111111111111</v>
      </c>
      <c r="I24" s="38">
        <f t="shared" si="4"/>
        <v>0.32589285714285715</v>
      </c>
      <c r="J24" s="38">
        <f t="shared" si="5"/>
        <v>0.34294871794871795</v>
      </c>
      <c r="K24" s="38">
        <f t="shared" si="6"/>
        <v>0.3628472222222222</v>
      </c>
      <c r="L24" s="18"/>
      <c r="N24" s="4"/>
      <c r="O24" s="4"/>
    </row>
    <row r="25" spans="1:15" ht="12.75">
      <c r="A25" s="28">
        <v>2.5</v>
      </c>
      <c r="B25" s="28">
        <f t="shared" si="0"/>
        <v>111</v>
      </c>
      <c r="C25" s="28">
        <f t="shared" si="1"/>
        <v>77</v>
      </c>
      <c r="D25" s="37" t="s">
        <v>49</v>
      </c>
      <c r="E25" s="32" t="s">
        <v>50</v>
      </c>
      <c r="F25" s="32">
        <v>8</v>
      </c>
      <c r="G25" s="38">
        <f t="shared" si="2"/>
        <v>0.3046875</v>
      </c>
      <c r="H25" s="38">
        <f t="shared" si="3"/>
        <v>0.31805555555555554</v>
      </c>
      <c r="I25" s="38">
        <f t="shared" si="4"/>
        <v>0.3333333333333333</v>
      </c>
      <c r="J25" s="38">
        <f t="shared" si="5"/>
        <v>0.35096153846153844</v>
      </c>
      <c r="K25" s="38">
        <f t="shared" si="6"/>
        <v>0.3715277777777778</v>
      </c>
      <c r="L25" s="18"/>
      <c r="N25" s="4"/>
      <c r="O25" s="4"/>
    </row>
    <row r="26" spans="1:15" ht="12.75">
      <c r="A26" s="28">
        <v>4.5</v>
      </c>
      <c r="B26" s="28">
        <f t="shared" si="0"/>
        <v>106.5</v>
      </c>
      <c r="C26" s="28">
        <f t="shared" si="1"/>
        <v>81.5</v>
      </c>
      <c r="D26" s="31" t="s">
        <v>51</v>
      </c>
      <c r="E26" s="32" t="s">
        <v>52</v>
      </c>
      <c r="F26" s="32"/>
      <c r="G26" s="38">
        <f t="shared" si="2"/>
        <v>0.31640625</v>
      </c>
      <c r="H26" s="38">
        <f t="shared" si="3"/>
        <v>0.33055555555555555</v>
      </c>
      <c r="I26" s="38">
        <f t="shared" si="4"/>
        <v>0.34672619047619047</v>
      </c>
      <c r="J26" s="38">
        <f t="shared" si="5"/>
        <v>0.3653846153846154</v>
      </c>
      <c r="K26" s="38">
        <f t="shared" si="6"/>
        <v>0.3871527777777778</v>
      </c>
      <c r="L26" s="18"/>
      <c r="N26" s="4"/>
      <c r="O26" s="4"/>
    </row>
    <row r="27" spans="1:15" ht="12.75">
      <c r="A27" s="28">
        <v>4</v>
      </c>
      <c r="B27" s="28">
        <f t="shared" si="0"/>
        <v>102.5</v>
      </c>
      <c r="C27" s="28">
        <f t="shared" si="1"/>
        <v>85.5</v>
      </c>
      <c r="D27" s="41" t="s">
        <v>53</v>
      </c>
      <c r="E27" s="32" t="s">
        <v>54</v>
      </c>
      <c r="F27" s="32"/>
      <c r="G27" s="38">
        <f t="shared" si="2"/>
        <v>0.3268229166666667</v>
      </c>
      <c r="H27" s="38">
        <f t="shared" si="3"/>
        <v>0.3416666666666666</v>
      </c>
      <c r="I27" s="38">
        <f t="shared" si="4"/>
        <v>0.3586309523809524</v>
      </c>
      <c r="J27" s="38">
        <f t="shared" si="5"/>
        <v>0.3782051282051282</v>
      </c>
      <c r="K27" s="38">
        <f t="shared" si="6"/>
        <v>0.4010416666666667</v>
      </c>
      <c r="L27" s="18"/>
      <c r="N27" s="4"/>
      <c r="O27" s="4"/>
    </row>
    <row r="28" spans="1:15" ht="12.75">
      <c r="A28" s="28">
        <v>5</v>
      </c>
      <c r="B28" s="28">
        <f t="shared" si="0"/>
        <v>97.5</v>
      </c>
      <c r="C28" s="28">
        <f t="shared" si="1"/>
        <v>90.5</v>
      </c>
      <c r="D28" s="42" t="s">
        <v>55</v>
      </c>
      <c r="E28" s="43" t="s">
        <v>54</v>
      </c>
      <c r="F28" s="32"/>
      <c r="G28" s="38">
        <f t="shared" si="2"/>
        <v>0.33984375</v>
      </c>
      <c r="H28" s="38">
        <f t="shared" si="3"/>
        <v>0.35555555555555557</v>
      </c>
      <c r="I28" s="38">
        <f t="shared" si="4"/>
        <v>0.37351190476190477</v>
      </c>
      <c r="J28" s="38">
        <f t="shared" si="5"/>
        <v>0.3942307692307692</v>
      </c>
      <c r="K28" s="38">
        <f t="shared" si="6"/>
        <v>0.4184027777777778</v>
      </c>
      <c r="L28" s="18"/>
      <c r="N28" s="4"/>
      <c r="O28" s="4"/>
    </row>
    <row r="29" spans="1:15" ht="12.75">
      <c r="A29" s="28">
        <v>11.5</v>
      </c>
      <c r="B29" s="28">
        <f>B28-A29</f>
        <v>86</v>
      </c>
      <c r="C29" s="28">
        <f>SUM(C28+A29)</f>
        <v>102</v>
      </c>
      <c r="D29" s="40" t="s">
        <v>803</v>
      </c>
      <c r="E29" s="43" t="s">
        <v>804</v>
      </c>
      <c r="F29" s="32"/>
      <c r="G29" s="38">
        <f>SUM($G$9+$O$3*C29)</f>
        <v>0.3697916666666667</v>
      </c>
      <c r="H29" s="38">
        <f>SUM($H$9+$P$3*C29)</f>
        <v>0.3875</v>
      </c>
      <c r="I29" s="38">
        <f>SUM($I$9+$Q$3*C29)</f>
        <v>0.40773809523809523</v>
      </c>
      <c r="J29" s="38">
        <f>SUM($J$9+$R$3*C29)</f>
        <v>0.4310897435897436</v>
      </c>
      <c r="K29" s="38">
        <f>SUM($K$9+$S$3*C29)</f>
        <v>0.4583333333333333</v>
      </c>
      <c r="L29" s="18"/>
      <c r="N29" s="4"/>
      <c r="O29" s="4"/>
    </row>
    <row r="30" spans="1:15" ht="12.75">
      <c r="A30" s="28">
        <v>4</v>
      </c>
      <c r="B30" s="28">
        <f>B29-A30</f>
        <v>82</v>
      </c>
      <c r="C30" s="28">
        <f>SUM(C29+A30)</f>
        <v>106</v>
      </c>
      <c r="D30" s="44" t="s">
        <v>812</v>
      </c>
      <c r="E30" s="43"/>
      <c r="F30" s="32">
        <v>33</v>
      </c>
      <c r="G30" s="38">
        <f>SUM($G$9+$O$3*C30)</f>
        <v>0.3802083333333333</v>
      </c>
      <c r="H30" s="38">
        <f>SUM($H$9+$P$3*C30)</f>
        <v>0.3986111111111111</v>
      </c>
      <c r="I30" s="38">
        <f>SUM($I$9+$Q$3*C30)</f>
        <v>0.41964285714285715</v>
      </c>
      <c r="J30" s="38">
        <f>SUM($J$9+$R$3*C30)</f>
        <v>0.44391025641025644</v>
      </c>
      <c r="K30" s="38">
        <f>SUM($K$9+$S$3*C30)</f>
        <v>0.4722222222222222</v>
      </c>
      <c r="L30" s="18"/>
      <c r="N30" s="4"/>
      <c r="O30" s="4"/>
    </row>
    <row r="31" spans="1:12" ht="27.75" customHeight="1">
      <c r="A31" s="28"/>
      <c r="B31" s="28"/>
      <c r="C31" s="28"/>
      <c r="D31" s="45" t="s">
        <v>56</v>
      </c>
      <c r="E31" s="29"/>
      <c r="F31" s="29"/>
      <c r="G31" s="38"/>
      <c r="H31" s="38"/>
      <c r="I31" s="38"/>
      <c r="J31" s="38"/>
      <c r="K31" s="38"/>
      <c r="L31" s="18"/>
    </row>
    <row r="32" spans="1:12" ht="12.75">
      <c r="A32" s="28">
        <v>0</v>
      </c>
      <c r="B32" s="28">
        <f>B30</f>
        <v>82</v>
      </c>
      <c r="C32" s="28">
        <f>C30</f>
        <v>106</v>
      </c>
      <c r="D32" s="44" t="s">
        <v>57</v>
      </c>
      <c r="E32" s="32" t="s">
        <v>58</v>
      </c>
      <c r="F32" s="32">
        <v>8</v>
      </c>
      <c r="G32" s="35">
        <f>$L$6</f>
        <v>0.4791666666666667</v>
      </c>
      <c r="H32" s="35">
        <f>$L$6</f>
        <v>0.4791666666666667</v>
      </c>
      <c r="I32" s="35">
        <f>$L$6</f>
        <v>0.4791666666666667</v>
      </c>
      <c r="J32" s="35">
        <f>$M$6</f>
        <v>0.4791666666666667</v>
      </c>
      <c r="K32" s="35">
        <f>$M$6</f>
        <v>0.4791666666666667</v>
      </c>
      <c r="L32" s="46">
        <f>A32</f>
        <v>0</v>
      </c>
    </row>
    <row r="33" spans="1:15" ht="12.75">
      <c r="A33" s="28">
        <v>9</v>
      </c>
      <c r="B33" s="28">
        <f aca="true" t="shared" si="7" ref="B33:B41">B32-A33</f>
        <v>73</v>
      </c>
      <c r="C33" s="28">
        <f aca="true" t="shared" si="8" ref="C33:C41">SUM(C32+A33)</f>
        <v>115</v>
      </c>
      <c r="D33" s="40" t="s">
        <v>59</v>
      </c>
      <c r="E33" s="32" t="s">
        <v>60</v>
      </c>
      <c r="F33" s="32">
        <v>18</v>
      </c>
      <c r="G33" s="38">
        <f aca="true" t="shared" si="9" ref="G33:G41">SUM($H$32+$O$3*L33)</f>
        <v>0.5026041666666667</v>
      </c>
      <c r="H33" s="38">
        <f aca="true" t="shared" si="10" ref="H33:H41">SUM($H$32+$P$3*L33)</f>
        <v>0.5041666666666667</v>
      </c>
      <c r="I33" s="38">
        <f aca="true" t="shared" si="11" ref="I33:I41">SUM($I$32+$Q$3*L33)</f>
        <v>0.5059523809523809</v>
      </c>
      <c r="J33" s="38">
        <f aca="true" t="shared" si="12" ref="J33:J41">SUM($J$32+$R$3*L33)</f>
        <v>0.5080128205128205</v>
      </c>
      <c r="K33" s="38">
        <f aca="true" t="shared" si="13" ref="K33:K41">SUM($K$32+$S$3*L33)</f>
        <v>0.5104166666666667</v>
      </c>
      <c r="L33" s="46">
        <f aca="true" t="shared" si="14" ref="L33:L41">L32+A33</f>
        <v>9</v>
      </c>
      <c r="M33" s="46"/>
      <c r="N33" s="46"/>
      <c r="O33" s="46"/>
    </row>
    <row r="34" spans="1:15" ht="12.75">
      <c r="A34" s="28">
        <v>7</v>
      </c>
      <c r="B34" s="28">
        <f t="shared" si="7"/>
        <v>66</v>
      </c>
      <c r="C34" s="28">
        <f t="shared" si="8"/>
        <v>122</v>
      </c>
      <c r="D34" s="40" t="s">
        <v>61</v>
      </c>
      <c r="E34" s="32" t="s">
        <v>62</v>
      </c>
      <c r="F34" s="32"/>
      <c r="G34" s="38">
        <f t="shared" si="9"/>
        <v>0.5208333333333334</v>
      </c>
      <c r="H34" s="38">
        <f t="shared" si="10"/>
        <v>0.5236111111111111</v>
      </c>
      <c r="I34" s="38">
        <f t="shared" si="11"/>
        <v>0.5267857142857143</v>
      </c>
      <c r="J34" s="38">
        <f t="shared" si="12"/>
        <v>0.530448717948718</v>
      </c>
      <c r="K34" s="38">
        <f t="shared" si="13"/>
        <v>0.5347222222222222</v>
      </c>
      <c r="L34" s="46">
        <f t="shared" si="14"/>
        <v>16</v>
      </c>
      <c r="M34" s="46"/>
      <c r="N34" s="46"/>
      <c r="O34" s="46"/>
    </row>
    <row r="35" spans="1:15" ht="12.75">
      <c r="A35" s="28">
        <v>12</v>
      </c>
      <c r="B35" s="28">
        <f t="shared" si="7"/>
        <v>54</v>
      </c>
      <c r="C35" s="28">
        <f t="shared" si="8"/>
        <v>134</v>
      </c>
      <c r="D35" s="37" t="s">
        <v>63</v>
      </c>
      <c r="E35" s="32" t="s">
        <v>64</v>
      </c>
      <c r="F35" s="32"/>
      <c r="G35" s="38">
        <f t="shared" si="9"/>
        <v>0.5520833333333334</v>
      </c>
      <c r="H35" s="38">
        <f t="shared" si="10"/>
        <v>0.5569444444444445</v>
      </c>
      <c r="I35" s="38">
        <f t="shared" si="11"/>
        <v>0.5625</v>
      </c>
      <c r="J35" s="38">
        <f t="shared" si="12"/>
        <v>0.5689102564102564</v>
      </c>
      <c r="K35" s="38">
        <f t="shared" si="13"/>
        <v>0.5763888888888888</v>
      </c>
      <c r="L35" s="46">
        <f t="shared" si="14"/>
        <v>28</v>
      </c>
      <c r="M35" s="46"/>
      <c r="N35" s="46"/>
      <c r="O35" s="46"/>
    </row>
    <row r="36" spans="1:15" ht="12.75">
      <c r="A36" s="28">
        <v>5</v>
      </c>
      <c r="B36" s="28">
        <f t="shared" si="7"/>
        <v>49</v>
      </c>
      <c r="C36" s="28">
        <f t="shared" si="8"/>
        <v>139</v>
      </c>
      <c r="D36" s="40" t="s">
        <v>65</v>
      </c>
      <c r="E36" s="32" t="s">
        <v>66</v>
      </c>
      <c r="F36" s="32"/>
      <c r="G36" s="38">
        <f t="shared" si="9"/>
        <v>0.5651041666666667</v>
      </c>
      <c r="H36" s="38">
        <f t="shared" si="10"/>
        <v>0.5708333333333333</v>
      </c>
      <c r="I36" s="38">
        <f t="shared" si="11"/>
        <v>0.5773809523809524</v>
      </c>
      <c r="J36" s="38">
        <f t="shared" si="12"/>
        <v>0.5849358974358975</v>
      </c>
      <c r="K36" s="38">
        <f t="shared" si="13"/>
        <v>0.59375</v>
      </c>
      <c r="L36" s="46">
        <f t="shared" si="14"/>
        <v>33</v>
      </c>
      <c r="M36" s="46"/>
      <c r="N36" s="46"/>
      <c r="O36" s="46"/>
    </row>
    <row r="37" spans="1:15" ht="12.75">
      <c r="A37" s="28">
        <v>10</v>
      </c>
      <c r="B37" s="28">
        <f t="shared" si="7"/>
        <v>39</v>
      </c>
      <c r="C37" s="28">
        <f t="shared" si="8"/>
        <v>149</v>
      </c>
      <c r="D37" s="40" t="s">
        <v>67</v>
      </c>
      <c r="E37" s="32" t="s">
        <v>68</v>
      </c>
      <c r="F37" s="32">
        <v>43</v>
      </c>
      <c r="G37" s="38">
        <f t="shared" si="9"/>
        <v>0.5911458333333334</v>
      </c>
      <c r="H37" s="38">
        <f t="shared" si="10"/>
        <v>0.5986111111111111</v>
      </c>
      <c r="I37" s="38">
        <f t="shared" si="11"/>
        <v>0.6071428571428572</v>
      </c>
      <c r="J37" s="38">
        <f t="shared" si="12"/>
        <v>0.6169871794871795</v>
      </c>
      <c r="K37" s="38">
        <f t="shared" si="13"/>
        <v>0.6284722222222222</v>
      </c>
      <c r="L37" s="46">
        <f t="shared" si="14"/>
        <v>43</v>
      </c>
      <c r="M37" s="46"/>
      <c r="N37" s="46"/>
      <c r="O37" s="46"/>
    </row>
    <row r="38" spans="1:15" ht="12.75">
      <c r="A38" s="28">
        <v>10</v>
      </c>
      <c r="B38" s="28">
        <f t="shared" si="7"/>
        <v>29</v>
      </c>
      <c r="C38" s="28">
        <f t="shared" si="8"/>
        <v>159</v>
      </c>
      <c r="D38" s="40" t="s">
        <v>69</v>
      </c>
      <c r="E38" s="32" t="s">
        <v>68</v>
      </c>
      <c r="F38" s="32"/>
      <c r="G38" s="38">
        <f t="shared" si="9"/>
        <v>0.6171875</v>
      </c>
      <c r="H38" s="38">
        <f t="shared" si="10"/>
        <v>0.6263888888888889</v>
      </c>
      <c r="I38" s="38">
        <f t="shared" si="11"/>
        <v>0.6369047619047619</v>
      </c>
      <c r="J38" s="38">
        <f t="shared" si="12"/>
        <v>0.6490384615384616</v>
      </c>
      <c r="K38" s="38">
        <f t="shared" si="13"/>
        <v>0.6631944444444444</v>
      </c>
      <c r="L38" s="46">
        <f t="shared" si="14"/>
        <v>53</v>
      </c>
      <c r="M38" s="46"/>
      <c r="N38" s="46"/>
      <c r="O38" s="46"/>
    </row>
    <row r="39" spans="1:15" ht="12.75">
      <c r="A39" s="28">
        <v>3.5</v>
      </c>
      <c r="B39" s="28">
        <f t="shared" si="7"/>
        <v>25.5</v>
      </c>
      <c r="C39" s="28">
        <f t="shared" si="8"/>
        <v>162.5</v>
      </c>
      <c r="D39" s="39" t="s">
        <v>70</v>
      </c>
      <c r="E39" s="32" t="s">
        <v>68</v>
      </c>
      <c r="F39" s="32"/>
      <c r="G39" s="38">
        <f t="shared" si="9"/>
        <v>0.6263020833333334</v>
      </c>
      <c r="H39" s="38">
        <f t="shared" si="10"/>
        <v>0.6361111111111111</v>
      </c>
      <c r="I39" s="38">
        <f t="shared" si="11"/>
        <v>0.6473214285714286</v>
      </c>
      <c r="J39" s="38">
        <f t="shared" si="12"/>
        <v>0.6602564102564102</v>
      </c>
      <c r="K39" s="38">
        <f t="shared" si="13"/>
        <v>0.6753472222222222</v>
      </c>
      <c r="L39" s="46">
        <f t="shared" si="14"/>
        <v>56.5</v>
      </c>
      <c r="M39" s="46"/>
      <c r="N39" s="46"/>
      <c r="O39" s="46"/>
    </row>
    <row r="40" spans="1:15" ht="12.75">
      <c r="A40" s="28">
        <v>12</v>
      </c>
      <c r="B40" s="28">
        <f t="shared" si="7"/>
        <v>13.5</v>
      </c>
      <c r="C40" s="28">
        <f t="shared" si="8"/>
        <v>174.5</v>
      </c>
      <c r="D40" s="37" t="s">
        <v>71</v>
      </c>
      <c r="E40" s="32" t="s">
        <v>72</v>
      </c>
      <c r="F40" s="32"/>
      <c r="G40" s="38">
        <f t="shared" si="9"/>
        <v>0.6575520833333334</v>
      </c>
      <c r="H40" s="38">
        <f t="shared" si="10"/>
        <v>0.6694444444444445</v>
      </c>
      <c r="I40" s="38">
        <f t="shared" si="11"/>
        <v>0.6830357142857143</v>
      </c>
      <c r="J40" s="38">
        <f t="shared" si="12"/>
        <v>0.6987179487179487</v>
      </c>
      <c r="K40" s="38">
        <f t="shared" si="13"/>
        <v>0.7170138888888888</v>
      </c>
      <c r="L40" s="46">
        <f t="shared" si="14"/>
        <v>68.5</v>
      </c>
      <c r="M40" s="46"/>
      <c r="N40" s="46"/>
      <c r="O40" s="46"/>
    </row>
    <row r="41" spans="1:15" ht="12.75">
      <c r="A41" s="28">
        <v>12.5</v>
      </c>
      <c r="B41" s="28">
        <f t="shared" si="7"/>
        <v>1</v>
      </c>
      <c r="C41" s="28">
        <f t="shared" si="8"/>
        <v>187</v>
      </c>
      <c r="D41" s="47" t="s">
        <v>73</v>
      </c>
      <c r="E41" s="32"/>
      <c r="F41" s="32">
        <v>53</v>
      </c>
      <c r="G41" s="38">
        <f t="shared" si="9"/>
        <v>0.6901041666666667</v>
      </c>
      <c r="H41" s="38">
        <f t="shared" si="10"/>
        <v>0.7041666666666666</v>
      </c>
      <c r="I41" s="38">
        <f t="shared" si="11"/>
        <v>0.7202380952380952</v>
      </c>
      <c r="J41" s="38">
        <f t="shared" si="12"/>
        <v>0.7387820512820513</v>
      </c>
      <c r="K41" s="38">
        <f t="shared" si="13"/>
        <v>0.7604166666666667</v>
      </c>
      <c r="L41" s="46">
        <f t="shared" si="14"/>
        <v>81</v>
      </c>
      <c r="M41" s="46"/>
      <c r="N41" s="46"/>
      <c r="O41" s="46"/>
    </row>
    <row r="42" spans="1:15" ht="12.75">
      <c r="A42" s="28"/>
      <c r="B42" s="28"/>
      <c r="C42" s="28"/>
      <c r="D42" s="37"/>
      <c r="E42" s="32"/>
      <c r="F42" s="32"/>
      <c r="G42" s="38"/>
      <c r="H42" s="38"/>
      <c r="I42" s="38"/>
      <c r="J42" s="38"/>
      <c r="K42" s="38"/>
      <c r="L42" s="46"/>
      <c r="M42" s="46"/>
      <c r="N42" s="46"/>
      <c r="O42" s="46"/>
    </row>
    <row r="43" spans="1:12" ht="12.75">
      <c r="A43" s="28"/>
      <c r="B43" s="28"/>
      <c r="C43" s="28"/>
      <c r="D43" s="37"/>
      <c r="E43" s="32"/>
      <c r="F43" s="32"/>
      <c r="G43" s="38"/>
      <c r="H43" s="38"/>
      <c r="I43" s="38"/>
      <c r="J43" s="38"/>
      <c r="K43" s="38"/>
      <c r="L43" s="46"/>
    </row>
    <row r="44" spans="1:12" ht="12.75">
      <c r="A44" s="28"/>
      <c r="B44" s="28"/>
      <c r="C44" s="28"/>
      <c r="D44" s="48"/>
      <c r="E44" s="29"/>
      <c r="F44" s="29"/>
      <c r="G44" s="38"/>
      <c r="H44" s="38"/>
      <c r="I44" s="38"/>
      <c r="J44" s="38"/>
      <c r="K44" s="38"/>
      <c r="L44" s="46"/>
    </row>
    <row r="45" spans="1:12" ht="12.75">
      <c r="A45" s="28"/>
      <c r="B45" s="28"/>
      <c r="C45" s="28"/>
      <c r="D45" s="49"/>
      <c r="E45" s="29"/>
      <c r="F45" s="29"/>
      <c r="G45" s="38"/>
      <c r="H45" s="38"/>
      <c r="I45" s="38"/>
      <c r="J45" s="38"/>
      <c r="K45" s="38"/>
      <c r="L45" s="46"/>
    </row>
    <row r="46" spans="1:12" ht="12.75">
      <c r="A46" s="28"/>
      <c r="B46" s="28"/>
      <c r="C46" s="28"/>
      <c r="D46" s="41"/>
      <c r="E46" s="29"/>
      <c r="F46" s="29"/>
      <c r="G46" s="38"/>
      <c r="H46" s="38"/>
      <c r="I46" s="38"/>
      <c r="J46" s="38"/>
      <c r="K46" s="38"/>
      <c r="L46" s="46"/>
    </row>
    <row r="47" spans="1:12" ht="12.75">
      <c r="A47" s="28"/>
      <c r="B47" s="28"/>
      <c r="C47" s="28"/>
      <c r="D47" s="50"/>
      <c r="E47" s="30"/>
      <c r="F47" s="29"/>
      <c r="G47" s="38"/>
      <c r="H47" s="38"/>
      <c r="I47" s="38"/>
      <c r="J47" s="38"/>
      <c r="K47" s="38"/>
      <c r="L47" s="46"/>
    </row>
    <row r="48" spans="1:12" ht="12.75">
      <c r="A48" s="28"/>
      <c r="B48" s="28"/>
      <c r="C48" s="28"/>
      <c r="D48" s="41"/>
      <c r="E48" s="30"/>
      <c r="F48" s="29"/>
      <c r="G48" s="38"/>
      <c r="H48" s="38"/>
      <c r="I48" s="38"/>
      <c r="J48" s="38"/>
      <c r="K48" s="38"/>
      <c r="L48" s="46"/>
    </row>
    <row r="49" spans="1:12" ht="12.75">
      <c r="A49" s="28"/>
      <c r="B49" s="28"/>
      <c r="C49" s="28"/>
      <c r="D49" s="41"/>
      <c r="E49" s="30"/>
      <c r="F49" s="29"/>
      <c r="G49" s="38"/>
      <c r="H49" s="38"/>
      <c r="I49" s="38"/>
      <c r="J49" s="38"/>
      <c r="K49" s="38"/>
      <c r="L49" s="46"/>
    </row>
    <row r="50" spans="1:12" ht="12.75">
      <c r="A50" s="28"/>
      <c r="B50" s="28"/>
      <c r="C50" s="28"/>
      <c r="D50" s="41"/>
      <c r="E50" s="30"/>
      <c r="F50" s="29"/>
      <c r="G50" s="38"/>
      <c r="H50" s="38"/>
      <c r="I50" s="38"/>
      <c r="J50" s="38"/>
      <c r="K50" s="38"/>
      <c r="L50" s="46"/>
    </row>
    <row r="51" spans="1:12" ht="12.75">
      <c r="A51" s="28"/>
      <c r="B51" s="28"/>
      <c r="C51" s="28"/>
      <c r="D51" s="41"/>
      <c r="E51" s="30"/>
      <c r="F51" s="29"/>
      <c r="G51" s="38"/>
      <c r="H51" s="38"/>
      <c r="I51" s="38"/>
      <c r="J51" s="38"/>
      <c r="K51" s="38"/>
      <c r="L51" s="46"/>
    </row>
    <row r="52" spans="1:12" ht="12.75">
      <c r="A52" s="28"/>
      <c r="B52" s="28"/>
      <c r="C52" s="28"/>
      <c r="D52" s="41"/>
      <c r="E52" s="30"/>
      <c r="F52" s="29"/>
      <c r="G52" s="38"/>
      <c r="H52" s="38"/>
      <c r="I52" s="38"/>
      <c r="J52" s="38"/>
      <c r="K52" s="38"/>
      <c r="L52" s="46"/>
    </row>
    <row r="53" spans="1:12" ht="12.75">
      <c r="A53" s="28"/>
      <c r="B53" s="28"/>
      <c r="C53" s="28"/>
      <c r="D53" s="41"/>
      <c r="E53" s="30"/>
      <c r="F53" s="29"/>
      <c r="G53" s="38"/>
      <c r="H53" s="38"/>
      <c r="I53" s="38"/>
      <c r="J53" s="38"/>
      <c r="K53" s="38"/>
      <c r="L53" s="46"/>
    </row>
    <row r="54" spans="1:12" ht="12.75">
      <c r="A54" s="28"/>
      <c r="B54" s="28"/>
      <c r="C54" s="28"/>
      <c r="D54" s="41"/>
      <c r="E54" s="30"/>
      <c r="F54" s="29"/>
      <c r="G54" s="38"/>
      <c r="H54" s="38"/>
      <c r="I54" s="38"/>
      <c r="J54" s="38"/>
      <c r="K54" s="38"/>
      <c r="L54" s="46"/>
    </row>
    <row r="55" spans="1:12" ht="12.75">
      <c r="A55" s="28"/>
      <c r="B55" s="28"/>
      <c r="C55" s="28"/>
      <c r="D55" s="41"/>
      <c r="E55" s="30"/>
      <c r="F55" s="29"/>
      <c r="G55" s="38"/>
      <c r="H55" s="38"/>
      <c r="I55" s="38"/>
      <c r="J55" s="38"/>
      <c r="K55" s="38"/>
      <c r="L55" s="46"/>
    </row>
    <row r="56" spans="1:12" ht="12.75">
      <c r="A56" s="28"/>
      <c r="B56" s="28"/>
      <c r="C56" s="28"/>
      <c r="D56" s="41"/>
      <c r="E56" s="30"/>
      <c r="F56" s="29"/>
      <c r="G56" s="38"/>
      <c r="H56" s="38"/>
      <c r="I56" s="38"/>
      <c r="J56" s="38"/>
      <c r="K56" s="38"/>
      <c r="L56" s="46"/>
    </row>
    <row r="57" spans="2:14" ht="12.75">
      <c r="B57" s="10"/>
      <c r="C57" s="17"/>
      <c r="D57" s="51"/>
      <c r="E57" s="33"/>
      <c r="F57" s="33"/>
      <c r="G57" s="33"/>
      <c r="H57" s="33"/>
      <c r="I57" s="52"/>
      <c r="J57" s="52"/>
      <c r="K57" s="52"/>
      <c r="L57" s="18"/>
      <c r="M57" s="53"/>
      <c r="N57" s="53"/>
    </row>
    <row r="58" spans="1:14" ht="12.75">
      <c r="A58" s="220" t="s">
        <v>837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18"/>
      <c r="M58" s="53"/>
      <c r="N58" s="53"/>
    </row>
    <row r="59" spans="2:13" ht="12.75">
      <c r="B59" s="17"/>
      <c r="C59" s="17"/>
      <c r="D59" s="54"/>
      <c r="E59" s="10"/>
      <c r="F59" s="10"/>
      <c r="G59" s="10"/>
      <c r="H59" s="10"/>
      <c r="I59" s="55"/>
      <c r="J59" s="55"/>
      <c r="K59" s="55"/>
      <c r="L59" s="56"/>
      <c r="M59" s="57"/>
    </row>
    <row r="60" spans="2:13" ht="12.75">
      <c r="B60" s="10"/>
      <c r="C60" s="17"/>
      <c r="D60" s="54"/>
      <c r="E60" s="10"/>
      <c r="F60" s="10"/>
      <c r="G60" s="10"/>
      <c r="H60" s="10"/>
      <c r="I60" s="55"/>
      <c r="J60" s="55"/>
      <c r="K60" s="55"/>
      <c r="L60" s="56"/>
      <c r="M60" s="57"/>
    </row>
    <row r="61" ht="12.75">
      <c r="M61" s="57"/>
    </row>
    <row r="62" spans="2:13" ht="12.75">
      <c r="B62" s="17"/>
      <c r="C62" s="17"/>
      <c r="D62" s="51"/>
      <c r="E62" s="10"/>
      <c r="F62" s="10"/>
      <c r="G62" s="10"/>
      <c r="H62" s="10"/>
      <c r="I62" s="55"/>
      <c r="J62" s="55"/>
      <c r="K62" s="55"/>
      <c r="L62" s="56"/>
      <c r="M62" s="57"/>
    </row>
    <row r="63" spans="2:13" ht="12.75">
      <c r="B63" s="17"/>
      <c r="C63" s="17"/>
      <c r="D63" s="54"/>
      <c r="E63" s="10"/>
      <c r="F63" s="10"/>
      <c r="G63" s="10"/>
      <c r="H63" s="10"/>
      <c r="I63" s="55"/>
      <c r="J63" s="55"/>
      <c r="K63" s="55"/>
      <c r="L63" s="56"/>
      <c r="M63" s="57"/>
    </row>
    <row r="64" spans="2:13" ht="12.75">
      <c r="B64" s="17"/>
      <c r="C64" s="17"/>
      <c r="D64" s="54"/>
      <c r="E64" s="10"/>
      <c r="F64" s="10"/>
      <c r="G64" s="10"/>
      <c r="H64" s="10"/>
      <c r="I64" s="55"/>
      <c r="J64" s="55"/>
      <c r="K64" s="55"/>
      <c r="L64" s="56"/>
      <c r="M64" s="57"/>
    </row>
    <row r="65" spans="2:13" ht="12.75">
      <c r="B65" s="17"/>
      <c r="C65" s="17"/>
      <c r="D65" s="54"/>
      <c r="E65" s="10"/>
      <c r="F65" s="10"/>
      <c r="G65" s="10"/>
      <c r="H65" s="10"/>
      <c r="I65" s="55"/>
      <c r="J65" s="55"/>
      <c r="K65" s="55"/>
      <c r="L65" s="56"/>
      <c r="M65" s="57"/>
    </row>
    <row r="66" spans="2:13" ht="12.75">
      <c r="B66" s="17"/>
      <c r="C66" s="17"/>
      <c r="D66" s="58"/>
      <c r="E66" s="5"/>
      <c r="F66" s="5"/>
      <c r="G66" s="5"/>
      <c r="H66" s="5"/>
      <c r="I66" s="55"/>
      <c r="J66" s="55"/>
      <c r="K66" s="55"/>
      <c r="L66" s="56"/>
      <c r="M66" s="57"/>
    </row>
    <row r="67" spans="2:13" ht="12.75">
      <c r="B67" s="17"/>
      <c r="C67" s="17"/>
      <c r="D67" s="54"/>
      <c r="E67" s="10"/>
      <c r="F67" s="10"/>
      <c r="G67" s="10"/>
      <c r="H67" s="10"/>
      <c r="I67" s="55"/>
      <c r="J67" s="55"/>
      <c r="K67" s="55"/>
      <c r="L67" s="56"/>
      <c r="M67" s="57"/>
    </row>
    <row r="68" spans="2:13" ht="12.75">
      <c r="B68" s="10"/>
      <c r="C68" s="17"/>
      <c r="D68" s="54"/>
      <c r="E68" s="10"/>
      <c r="F68" s="10"/>
      <c r="G68" s="10"/>
      <c r="H68" s="10"/>
      <c r="I68" s="10"/>
      <c r="J68" s="10"/>
      <c r="K68" s="10"/>
      <c r="L68" s="54"/>
      <c r="M68" s="57"/>
    </row>
    <row r="69" spans="2:13" ht="12.75">
      <c r="B69" s="17"/>
      <c r="C69" s="17"/>
      <c r="D69" s="54"/>
      <c r="E69" s="10"/>
      <c r="F69" s="10"/>
      <c r="G69" s="10"/>
      <c r="H69" s="10"/>
      <c r="I69" s="55"/>
      <c r="J69" s="55"/>
      <c r="K69" s="55"/>
      <c r="L69" s="56"/>
      <c r="M69" s="59"/>
    </row>
    <row r="70" spans="2:13" ht="12.75">
      <c r="B70" s="17"/>
      <c r="C70" s="17"/>
      <c r="D70" s="58"/>
      <c r="E70" s="5"/>
      <c r="F70" s="5"/>
      <c r="G70" s="5"/>
      <c r="H70" s="5"/>
      <c r="I70" s="55"/>
      <c r="J70" s="55"/>
      <c r="K70" s="55"/>
      <c r="L70" s="56"/>
      <c r="M70" s="59"/>
    </row>
    <row r="71" spans="2:13" ht="12.75">
      <c r="B71" s="10"/>
      <c r="C71" s="10"/>
      <c r="D71" s="54"/>
      <c r="E71" s="10"/>
      <c r="F71" s="10"/>
      <c r="G71" s="10"/>
      <c r="H71" s="10"/>
      <c r="I71" s="55"/>
      <c r="J71" s="55"/>
      <c r="K71" s="55"/>
      <c r="L71" s="56"/>
      <c r="M71" s="16"/>
    </row>
  </sheetData>
  <sheetProtection/>
  <mergeCells count="9">
    <mergeCell ref="A58:K58"/>
    <mergeCell ref="A4:K4"/>
    <mergeCell ref="C5:G5"/>
    <mergeCell ref="B6:C6"/>
    <mergeCell ref="G6:K6"/>
    <mergeCell ref="A1:K1"/>
    <mergeCell ref="L1:M1"/>
    <mergeCell ref="A2:K2"/>
    <mergeCell ref="A3:K3"/>
  </mergeCells>
  <printOptions horizontalCentered="1"/>
  <pageMargins left="0.39375" right="0.39375" top="0.39375" bottom="0.7875" header="0.5118055555555556" footer="0.39375"/>
  <pageSetup fitToHeight="1" fitToWidth="1" horizontalDpi="300" verticalDpi="300" orientation="portrait" paperSize="9" scale="87" r:id="rId1"/>
  <headerFooter alignWithMargins="0">
    <oddFooter>&amp;L&amp;F   &amp;D  &amp;T&amp;R&amp;8Les communes en lettres majuscules sont des
chefs-lieux de cantons, sous-préfectures  ou préfectures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zoomScale="75" zoomScaleNormal="75" zoomScalePageLayoutView="0" workbookViewId="0" topLeftCell="A1">
      <selection activeCell="A1" sqref="A1:K1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79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  <c r="M2" s="6"/>
      <c r="N2" s="11"/>
      <c r="O2" s="11"/>
      <c r="P2" s="5"/>
      <c r="Q2" s="5"/>
      <c r="R2" s="5"/>
      <c r="S2" s="12"/>
    </row>
    <row r="3" spans="1:19" ht="12.75">
      <c r="A3" s="211" t="s">
        <v>461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54"/>
    </row>
    <row r="5" spans="1:14" ht="12.75">
      <c r="A5" s="17"/>
      <c r="B5" s="10"/>
      <c r="C5" s="211" t="s">
        <v>789</v>
      </c>
      <c r="D5" s="211"/>
      <c r="E5" s="211"/>
      <c r="F5" s="211"/>
      <c r="G5" s="211"/>
      <c r="H5" s="17">
        <v>191.5</v>
      </c>
      <c r="I5" s="10" t="s">
        <v>8</v>
      </c>
      <c r="J5" s="10"/>
      <c r="K5" s="80"/>
      <c r="L5" s="18">
        <v>0.10416666666666667</v>
      </c>
      <c r="M5" s="18">
        <v>0.10416666666666667</v>
      </c>
      <c r="N5" s="3" t="s">
        <v>9</v>
      </c>
    </row>
    <row r="6" spans="1:14" ht="12.75">
      <c r="A6" s="19"/>
      <c r="B6" s="20" t="s">
        <v>8</v>
      </c>
      <c r="C6" s="81"/>
      <c r="D6" s="21" t="s">
        <v>10</v>
      </c>
      <c r="E6" s="22" t="s">
        <v>11</v>
      </c>
      <c r="F6" s="22" t="s">
        <v>12</v>
      </c>
      <c r="G6" s="213" t="s">
        <v>13</v>
      </c>
      <c r="H6" s="213"/>
      <c r="I6" s="213"/>
      <c r="J6" s="213"/>
      <c r="K6" s="213"/>
      <c r="L6" s="18">
        <v>0.4791666666666667</v>
      </c>
      <c r="M6" s="18">
        <v>0.4791666666666667</v>
      </c>
      <c r="N6" s="16" t="s">
        <v>14</v>
      </c>
    </row>
    <row r="7" spans="1:13" ht="12.75">
      <c r="A7" s="24" t="s">
        <v>15</v>
      </c>
      <c r="B7" s="25" t="s">
        <v>16</v>
      </c>
      <c r="C7" s="25" t="s">
        <v>17</v>
      </c>
      <c r="D7" s="26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  <c r="M7" s="4"/>
    </row>
    <row r="8" spans="1:13" ht="12.75">
      <c r="A8" s="28"/>
      <c r="B8" s="28"/>
      <c r="C8" s="28"/>
      <c r="D8" s="31" t="s">
        <v>462</v>
      </c>
      <c r="E8" s="29"/>
      <c r="F8" s="29"/>
      <c r="G8" s="29"/>
      <c r="H8" s="30"/>
      <c r="I8" s="30"/>
      <c r="J8" s="30"/>
      <c r="K8" s="30"/>
      <c r="L8" s="33"/>
      <c r="M8" s="4"/>
    </row>
    <row r="9" spans="1:15" ht="12.75">
      <c r="A9" s="28">
        <v>0</v>
      </c>
      <c r="B9" s="28">
        <f>$H$5</f>
        <v>191.5</v>
      </c>
      <c r="C9" s="28">
        <v>0</v>
      </c>
      <c r="D9" s="48" t="s">
        <v>460</v>
      </c>
      <c r="E9" s="29" t="s">
        <v>153</v>
      </c>
      <c r="F9" s="29">
        <v>660</v>
      </c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36"/>
      <c r="M9" s="4"/>
      <c r="N9" s="4"/>
      <c r="O9" s="4"/>
    </row>
    <row r="10" spans="1:15" ht="12.75">
      <c r="A10" s="28">
        <v>2</v>
      </c>
      <c r="B10" s="28">
        <f aca="true" t="shared" si="0" ref="B10:B34">B9-A10</f>
        <v>189.5</v>
      </c>
      <c r="C10" s="28">
        <f aca="true" t="shared" si="1" ref="C10:C34">C9+A10</f>
        <v>2</v>
      </c>
      <c r="D10" s="41" t="s">
        <v>801</v>
      </c>
      <c r="E10" s="29" t="s">
        <v>303</v>
      </c>
      <c r="F10" s="29"/>
      <c r="G10" s="38">
        <f aca="true" t="shared" si="2" ref="G10:G34">SUM($G$9+$O$3*C10)</f>
        <v>0.109375</v>
      </c>
      <c r="H10" s="38">
        <f aca="true" t="shared" si="3" ref="H10:H34">SUM($H$9+$P$3*C10)</f>
        <v>0.10972222222222222</v>
      </c>
      <c r="I10" s="38">
        <f aca="true" t="shared" si="4" ref="I10:I34">SUM($I$9+$Q$3*C10)</f>
        <v>0.11011904761904762</v>
      </c>
      <c r="J10" s="38">
        <f aca="true" t="shared" si="5" ref="J10:J34">SUM($J$9+$R$3*C10)</f>
        <v>0.11057692307692309</v>
      </c>
      <c r="K10" s="38">
        <f aca="true" t="shared" si="6" ref="K10:K34">SUM($K$9+$S$3*C10)</f>
        <v>0.11111111111111112</v>
      </c>
      <c r="L10" s="36"/>
      <c r="M10" s="4"/>
      <c r="N10" s="4"/>
      <c r="O10" s="4"/>
    </row>
    <row r="11" spans="1:15" ht="12.75">
      <c r="A11" s="28">
        <v>1.5</v>
      </c>
      <c r="B11" s="28">
        <f t="shared" si="0"/>
        <v>188</v>
      </c>
      <c r="C11" s="28">
        <f t="shared" si="1"/>
        <v>3.5</v>
      </c>
      <c r="D11" s="41" t="s">
        <v>463</v>
      </c>
      <c r="E11" s="29" t="s">
        <v>455</v>
      </c>
      <c r="F11" s="29"/>
      <c r="G11" s="38">
        <f t="shared" si="2"/>
        <v>0.11328125</v>
      </c>
      <c r="H11" s="38">
        <f t="shared" si="3"/>
        <v>0.11388888888888889</v>
      </c>
      <c r="I11" s="38">
        <f t="shared" si="4"/>
        <v>0.11458333333333334</v>
      </c>
      <c r="J11" s="38">
        <f t="shared" si="5"/>
        <v>0.11538461538461539</v>
      </c>
      <c r="K11" s="38">
        <f t="shared" si="6"/>
        <v>0.11631944444444445</v>
      </c>
      <c r="L11" s="36"/>
      <c r="M11" s="4"/>
      <c r="N11" s="4"/>
      <c r="O11" s="4"/>
    </row>
    <row r="12" spans="1:15" ht="12.75">
      <c r="A12" s="28">
        <v>10</v>
      </c>
      <c r="B12" s="28">
        <f t="shared" si="0"/>
        <v>178</v>
      </c>
      <c r="C12" s="28">
        <f t="shared" si="1"/>
        <v>13.5</v>
      </c>
      <c r="D12" s="37" t="s">
        <v>464</v>
      </c>
      <c r="E12" s="29" t="s">
        <v>465</v>
      </c>
      <c r="F12" s="29"/>
      <c r="G12" s="38">
        <f t="shared" si="2"/>
        <v>0.13932291666666669</v>
      </c>
      <c r="H12" s="38">
        <f t="shared" si="3"/>
        <v>0.14166666666666666</v>
      </c>
      <c r="I12" s="38">
        <f t="shared" si="4"/>
        <v>0.14434523809523808</v>
      </c>
      <c r="J12" s="38">
        <f t="shared" si="5"/>
        <v>0.14743589743589744</v>
      </c>
      <c r="K12" s="38">
        <f t="shared" si="6"/>
        <v>0.15104166666666669</v>
      </c>
      <c r="L12" s="36"/>
      <c r="M12" s="4"/>
      <c r="N12" s="4"/>
      <c r="O12" s="4"/>
    </row>
    <row r="13" spans="1:15" ht="12.75">
      <c r="A13" s="28">
        <v>2.5</v>
      </c>
      <c r="B13" s="28">
        <f t="shared" si="0"/>
        <v>175.5</v>
      </c>
      <c r="C13" s="28">
        <f t="shared" si="1"/>
        <v>16</v>
      </c>
      <c r="D13" s="41" t="s">
        <v>466</v>
      </c>
      <c r="E13" s="29" t="s">
        <v>467</v>
      </c>
      <c r="F13" s="29"/>
      <c r="G13" s="38">
        <f t="shared" si="2"/>
        <v>0.14583333333333334</v>
      </c>
      <c r="H13" s="38">
        <f t="shared" si="3"/>
        <v>0.1486111111111111</v>
      </c>
      <c r="I13" s="38">
        <f t="shared" si="4"/>
        <v>0.1517857142857143</v>
      </c>
      <c r="J13" s="38">
        <f t="shared" si="5"/>
        <v>0.15544871794871795</v>
      </c>
      <c r="K13" s="38">
        <f t="shared" si="6"/>
        <v>0.1597222222222222</v>
      </c>
      <c r="L13" s="36"/>
      <c r="M13" s="4"/>
      <c r="N13" s="4"/>
      <c r="O13" s="4"/>
    </row>
    <row r="14" spans="1:15" ht="12.75">
      <c r="A14" s="28">
        <v>1.5</v>
      </c>
      <c r="B14" s="28">
        <f t="shared" si="0"/>
        <v>174</v>
      </c>
      <c r="C14" s="28">
        <f t="shared" si="1"/>
        <v>17.5</v>
      </c>
      <c r="D14" s="39" t="s">
        <v>468</v>
      </c>
      <c r="E14" s="29" t="s">
        <v>467</v>
      </c>
      <c r="F14" s="29"/>
      <c r="G14" s="38">
        <f t="shared" si="2"/>
        <v>0.14973958333333334</v>
      </c>
      <c r="H14" s="38">
        <f t="shared" si="3"/>
        <v>0.1527777777777778</v>
      </c>
      <c r="I14" s="38">
        <f t="shared" si="4"/>
        <v>0.15625</v>
      </c>
      <c r="J14" s="38">
        <f t="shared" si="5"/>
        <v>0.16025641025641024</v>
      </c>
      <c r="K14" s="38">
        <f t="shared" si="6"/>
        <v>0.16493055555555555</v>
      </c>
      <c r="L14" s="36"/>
      <c r="M14" s="4"/>
      <c r="N14" s="4"/>
      <c r="O14" s="4"/>
    </row>
    <row r="15" spans="1:15" ht="12.75">
      <c r="A15" s="28">
        <v>4.5</v>
      </c>
      <c r="B15" s="28">
        <f t="shared" si="0"/>
        <v>169.5</v>
      </c>
      <c r="C15" s="28">
        <f t="shared" si="1"/>
        <v>22</v>
      </c>
      <c r="D15" s="41" t="s">
        <v>469</v>
      </c>
      <c r="E15" s="29" t="s">
        <v>470</v>
      </c>
      <c r="F15" s="29"/>
      <c r="G15" s="38">
        <f t="shared" si="2"/>
        <v>0.16145833333333334</v>
      </c>
      <c r="H15" s="38">
        <f t="shared" si="3"/>
        <v>0.16527777777777777</v>
      </c>
      <c r="I15" s="38">
        <f t="shared" si="4"/>
        <v>0.16964285714285715</v>
      </c>
      <c r="J15" s="38">
        <f t="shared" si="5"/>
        <v>0.17467948717948717</v>
      </c>
      <c r="K15" s="38">
        <f t="shared" si="6"/>
        <v>0.18055555555555555</v>
      </c>
      <c r="L15" s="36"/>
      <c r="M15" s="4"/>
      <c r="N15" s="4"/>
      <c r="O15" s="4"/>
    </row>
    <row r="16" spans="1:15" ht="12.75">
      <c r="A16" s="28">
        <v>8.5</v>
      </c>
      <c r="B16" s="28">
        <f t="shared" si="0"/>
        <v>161</v>
      </c>
      <c r="C16" s="28">
        <f t="shared" si="1"/>
        <v>30.5</v>
      </c>
      <c r="D16" s="41" t="s">
        <v>471</v>
      </c>
      <c r="E16" s="29" t="s">
        <v>472</v>
      </c>
      <c r="F16" s="29"/>
      <c r="G16" s="38">
        <f t="shared" si="2"/>
        <v>0.18359375</v>
      </c>
      <c r="H16" s="38">
        <f t="shared" si="3"/>
        <v>0.18888888888888888</v>
      </c>
      <c r="I16" s="38">
        <f t="shared" si="4"/>
        <v>0.1949404761904762</v>
      </c>
      <c r="J16" s="38">
        <f t="shared" si="5"/>
        <v>0.20192307692307693</v>
      </c>
      <c r="K16" s="38">
        <f t="shared" si="6"/>
        <v>0.21006944444444445</v>
      </c>
      <c r="L16" s="36"/>
      <c r="M16" s="4"/>
      <c r="N16" s="4"/>
      <c r="O16" s="4"/>
    </row>
    <row r="17" spans="1:15" ht="12.75">
      <c r="A17" s="28">
        <v>1</v>
      </c>
      <c r="B17" s="28">
        <f t="shared" si="0"/>
        <v>160</v>
      </c>
      <c r="C17" s="28">
        <f t="shared" si="1"/>
        <v>31.5</v>
      </c>
      <c r="D17" s="31" t="s">
        <v>473</v>
      </c>
      <c r="E17" s="29" t="s">
        <v>474</v>
      </c>
      <c r="F17" s="29"/>
      <c r="G17" s="38">
        <f t="shared" si="2"/>
        <v>0.18619791666666669</v>
      </c>
      <c r="H17" s="38">
        <f t="shared" si="3"/>
        <v>0.19166666666666665</v>
      </c>
      <c r="I17" s="38">
        <f t="shared" si="4"/>
        <v>0.19791666666666669</v>
      </c>
      <c r="J17" s="38">
        <f t="shared" si="5"/>
        <v>0.20512820512820512</v>
      </c>
      <c r="K17" s="38">
        <f t="shared" si="6"/>
        <v>0.21354166666666669</v>
      </c>
      <c r="L17" s="36"/>
      <c r="M17" s="4"/>
      <c r="N17" s="4"/>
      <c r="O17" s="4"/>
    </row>
    <row r="18" spans="1:15" ht="12.75">
      <c r="A18" s="28">
        <v>1.5</v>
      </c>
      <c r="B18" s="28">
        <f t="shared" si="0"/>
        <v>158.5</v>
      </c>
      <c r="C18" s="28">
        <f t="shared" si="1"/>
        <v>33</v>
      </c>
      <c r="D18" s="41" t="s">
        <v>475</v>
      </c>
      <c r="E18" s="29" t="s">
        <v>474</v>
      </c>
      <c r="F18" s="29"/>
      <c r="G18" s="38">
        <f t="shared" si="2"/>
        <v>0.19010416666666669</v>
      </c>
      <c r="H18" s="38">
        <f t="shared" si="3"/>
        <v>0.19583333333333333</v>
      </c>
      <c r="I18" s="38">
        <f t="shared" si="4"/>
        <v>0.20238095238095238</v>
      </c>
      <c r="J18" s="38">
        <f t="shared" si="5"/>
        <v>0.20993589743589744</v>
      </c>
      <c r="K18" s="38">
        <f t="shared" si="6"/>
        <v>0.21875</v>
      </c>
      <c r="L18" s="36"/>
      <c r="N18" s="4"/>
      <c r="O18" s="4"/>
    </row>
    <row r="19" spans="1:15" ht="12.75">
      <c r="A19" s="28">
        <v>9.5</v>
      </c>
      <c r="B19" s="28">
        <f t="shared" si="0"/>
        <v>149</v>
      </c>
      <c r="C19" s="28">
        <f t="shared" si="1"/>
        <v>42.5</v>
      </c>
      <c r="D19" s="49" t="s">
        <v>476</v>
      </c>
      <c r="E19" s="29" t="s">
        <v>474</v>
      </c>
      <c r="F19" s="29">
        <v>527</v>
      </c>
      <c r="G19" s="38">
        <f t="shared" si="2"/>
        <v>0.21484375</v>
      </c>
      <c r="H19" s="38">
        <f t="shared" si="3"/>
        <v>0.2222222222222222</v>
      </c>
      <c r="I19" s="38">
        <f t="shared" si="4"/>
        <v>0.23065476190476192</v>
      </c>
      <c r="J19" s="38">
        <f t="shared" si="5"/>
        <v>0.24038461538461536</v>
      </c>
      <c r="K19" s="38">
        <f t="shared" si="6"/>
        <v>0.2517361111111111</v>
      </c>
      <c r="L19" s="36"/>
      <c r="M19" s="4"/>
      <c r="N19" s="4"/>
      <c r="O19" s="4"/>
    </row>
    <row r="20" spans="1:15" ht="12.75">
      <c r="A20" s="28">
        <v>6</v>
      </c>
      <c r="B20" s="28">
        <f t="shared" si="0"/>
        <v>143</v>
      </c>
      <c r="C20" s="28">
        <f t="shared" si="1"/>
        <v>48.5</v>
      </c>
      <c r="D20" s="41" t="s">
        <v>477</v>
      </c>
      <c r="E20" s="29" t="s">
        <v>478</v>
      </c>
      <c r="F20" s="29"/>
      <c r="G20" s="38">
        <f t="shared" si="2"/>
        <v>0.23046875</v>
      </c>
      <c r="H20" s="38">
        <f t="shared" si="3"/>
        <v>0.23888888888888887</v>
      </c>
      <c r="I20" s="38">
        <f t="shared" si="4"/>
        <v>0.24851190476190477</v>
      </c>
      <c r="J20" s="38">
        <f t="shared" si="5"/>
        <v>0.25961538461538464</v>
      </c>
      <c r="K20" s="38">
        <f t="shared" si="6"/>
        <v>0.2725694444444444</v>
      </c>
      <c r="L20" s="36"/>
      <c r="M20" s="4"/>
      <c r="N20" s="4"/>
      <c r="O20" s="4"/>
    </row>
    <row r="21" spans="1:15" ht="12.75">
      <c r="A21" s="28">
        <v>1.5</v>
      </c>
      <c r="B21" s="28">
        <f t="shared" si="0"/>
        <v>141.5</v>
      </c>
      <c r="C21" s="28">
        <f t="shared" si="1"/>
        <v>50</v>
      </c>
      <c r="D21" s="41" t="s">
        <v>479</v>
      </c>
      <c r="E21" s="29" t="s">
        <v>474</v>
      </c>
      <c r="F21" s="29"/>
      <c r="G21" s="38">
        <f t="shared" si="2"/>
        <v>0.234375</v>
      </c>
      <c r="H21" s="38">
        <f t="shared" si="3"/>
        <v>0.24305555555555552</v>
      </c>
      <c r="I21" s="38">
        <f t="shared" si="4"/>
        <v>0.25297619047619047</v>
      </c>
      <c r="J21" s="38">
        <f t="shared" si="5"/>
        <v>0.2644230769230769</v>
      </c>
      <c r="K21" s="38">
        <f t="shared" si="6"/>
        <v>0.2777777777777778</v>
      </c>
      <c r="L21" s="36"/>
      <c r="M21" s="4"/>
      <c r="N21" s="4"/>
      <c r="O21" s="4"/>
    </row>
    <row r="22" spans="1:15" ht="12.75">
      <c r="A22" s="28">
        <v>5.5</v>
      </c>
      <c r="B22" s="28">
        <f t="shared" si="0"/>
        <v>136</v>
      </c>
      <c r="C22" s="28">
        <f t="shared" si="1"/>
        <v>55.5</v>
      </c>
      <c r="D22" s="49" t="s">
        <v>480</v>
      </c>
      <c r="E22" s="29" t="s">
        <v>474</v>
      </c>
      <c r="F22" s="29">
        <v>549</v>
      </c>
      <c r="G22" s="38">
        <f t="shared" si="2"/>
        <v>0.24869791666666669</v>
      </c>
      <c r="H22" s="38">
        <f t="shared" si="3"/>
        <v>0.2583333333333333</v>
      </c>
      <c r="I22" s="38">
        <f t="shared" si="4"/>
        <v>0.2693452380952381</v>
      </c>
      <c r="J22" s="38">
        <f t="shared" si="5"/>
        <v>0.28205128205128205</v>
      </c>
      <c r="K22" s="38">
        <f t="shared" si="6"/>
        <v>0.296875</v>
      </c>
      <c r="L22" s="36"/>
      <c r="M22" s="4"/>
      <c r="N22" s="4"/>
      <c r="O22" s="4"/>
    </row>
    <row r="23" spans="1:15" ht="12.75">
      <c r="A23" s="28">
        <v>6</v>
      </c>
      <c r="B23" s="28">
        <f t="shared" si="0"/>
        <v>130</v>
      </c>
      <c r="C23" s="28">
        <f t="shared" si="1"/>
        <v>61.5</v>
      </c>
      <c r="D23" s="41" t="s">
        <v>481</v>
      </c>
      <c r="E23" s="29" t="s">
        <v>474</v>
      </c>
      <c r="F23" s="29">
        <v>540</v>
      </c>
      <c r="G23" s="38">
        <f t="shared" si="2"/>
        <v>0.2643229166666667</v>
      </c>
      <c r="H23" s="38">
        <f t="shared" si="3"/>
        <v>0.27499999999999997</v>
      </c>
      <c r="I23" s="38">
        <f t="shared" si="4"/>
        <v>0.28720238095238093</v>
      </c>
      <c r="J23" s="38">
        <f t="shared" si="5"/>
        <v>0.30128205128205127</v>
      </c>
      <c r="K23" s="38">
        <f t="shared" si="6"/>
        <v>0.3177083333333333</v>
      </c>
      <c r="M23" s="4"/>
      <c r="N23" s="4"/>
      <c r="O23" s="4"/>
    </row>
    <row r="24" spans="1:15" ht="12.75">
      <c r="A24" s="28">
        <v>9</v>
      </c>
      <c r="B24" s="28">
        <f t="shared" si="0"/>
        <v>121</v>
      </c>
      <c r="C24" s="28">
        <f t="shared" si="1"/>
        <v>70.5</v>
      </c>
      <c r="D24" s="41" t="s">
        <v>482</v>
      </c>
      <c r="E24" s="29" t="s">
        <v>474</v>
      </c>
      <c r="F24" s="29"/>
      <c r="G24" s="38">
        <f t="shared" si="2"/>
        <v>0.2877604166666667</v>
      </c>
      <c r="H24" s="38">
        <f t="shared" si="3"/>
        <v>0.3</v>
      </c>
      <c r="I24" s="38">
        <f t="shared" si="4"/>
        <v>0.31398809523809523</v>
      </c>
      <c r="J24" s="38">
        <f t="shared" si="5"/>
        <v>0.3301282051282051</v>
      </c>
      <c r="K24" s="38">
        <f t="shared" si="6"/>
        <v>0.3489583333333333</v>
      </c>
      <c r="M24" s="4"/>
      <c r="N24" s="4"/>
      <c r="O24" s="4"/>
    </row>
    <row r="25" spans="1:15" ht="12.75">
      <c r="A25" s="28">
        <v>2.5</v>
      </c>
      <c r="B25" s="28">
        <f t="shared" si="0"/>
        <v>118.5</v>
      </c>
      <c r="C25" s="28">
        <f t="shared" si="1"/>
        <v>73</v>
      </c>
      <c r="D25" s="41" t="s">
        <v>483</v>
      </c>
      <c r="E25" s="29" t="s">
        <v>484</v>
      </c>
      <c r="F25" s="29"/>
      <c r="G25" s="38">
        <f t="shared" si="2"/>
        <v>0.2942708333333333</v>
      </c>
      <c r="H25" s="38">
        <f t="shared" si="3"/>
        <v>0.3069444444444444</v>
      </c>
      <c r="I25" s="38">
        <f t="shared" si="4"/>
        <v>0.3214285714285714</v>
      </c>
      <c r="J25" s="38">
        <f t="shared" si="5"/>
        <v>0.33814102564102566</v>
      </c>
      <c r="K25" s="38">
        <f t="shared" si="6"/>
        <v>0.3576388888888889</v>
      </c>
      <c r="M25" s="4"/>
      <c r="N25" s="4"/>
      <c r="O25" s="4"/>
    </row>
    <row r="26" spans="1:15" ht="12.75">
      <c r="A26" s="28">
        <v>2</v>
      </c>
      <c r="B26" s="28">
        <f t="shared" si="0"/>
        <v>116.5</v>
      </c>
      <c r="C26" s="28">
        <f t="shared" si="1"/>
        <v>75</v>
      </c>
      <c r="D26" s="41" t="s">
        <v>485</v>
      </c>
      <c r="E26" s="29" t="s">
        <v>293</v>
      </c>
      <c r="F26" s="29"/>
      <c r="G26" s="38">
        <f t="shared" si="2"/>
        <v>0.2994791666666667</v>
      </c>
      <c r="H26" s="38">
        <f t="shared" si="3"/>
        <v>0.3125</v>
      </c>
      <c r="I26" s="38">
        <f t="shared" si="4"/>
        <v>0.3273809523809524</v>
      </c>
      <c r="J26" s="38">
        <f t="shared" si="5"/>
        <v>0.34455128205128205</v>
      </c>
      <c r="K26" s="38">
        <f t="shared" si="6"/>
        <v>0.3645833333333333</v>
      </c>
      <c r="M26" s="4"/>
      <c r="N26" s="4"/>
      <c r="O26" s="4"/>
    </row>
    <row r="27" spans="1:15" ht="12.75">
      <c r="A27" s="28">
        <v>2</v>
      </c>
      <c r="B27" s="28">
        <f t="shared" si="0"/>
        <v>114.5</v>
      </c>
      <c r="C27" s="28">
        <f t="shared" si="1"/>
        <v>77</v>
      </c>
      <c r="D27" s="41" t="s">
        <v>486</v>
      </c>
      <c r="E27" s="29" t="s">
        <v>293</v>
      </c>
      <c r="F27" s="29"/>
      <c r="G27" s="38">
        <f t="shared" si="2"/>
        <v>0.3046875</v>
      </c>
      <c r="H27" s="38">
        <f t="shared" si="3"/>
        <v>0.31805555555555554</v>
      </c>
      <c r="I27" s="38">
        <f t="shared" si="4"/>
        <v>0.3333333333333333</v>
      </c>
      <c r="J27" s="38">
        <f t="shared" si="5"/>
        <v>0.35096153846153844</v>
      </c>
      <c r="K27" s="38">
        <f t="shared" si="6"/>
        <v>0.3715277777777778</v>
      </c>
      <c r="M27" s="4"/>
      <c r="N27" s="4"/>
      <c r="O27" s="4"/>
    </row>
    <row r="28" spans="1:15" ht="12.75">
      <c r="A28" s="28">
        <v>5</v>
      </c>
      <c r="B28" s="28">
        <f t="shared" si="0"/>
        <v>109.5</v>
      </c>
      <c r="C28" s="28">
        <f t="shared" si="1"/>
        <v>82</v>
      </c>
      <c r="D28" s="41" t="s">
        <v>487</v>
      </c>
      <c r="E28" s="29" t="s">
        <v>311</v>
      </c>
      <c r="F28" s="29">
        <v>260</v>
      </c>
      <c r="G28" s="38">
        <f t="shared" si="2"/>
        <v>0.3177083333333333</v>
      </c>
      <c r="H28" s="38">
        <f t="shared" si="3"/>
        <v>0.33194444444444443</v>
      </c>
      <c r="I28" s="38">
        <f t="shared" si="4"/>
        <v>0.3482142857142857</v>
      </c>
      <c r="J28" s="38">
        <f t="shared" si="5"/>
        <v>0.3669871794871795</v>
      </c>
      <c r="K28" s="38">
        <f t="shared" si="6"/>
        <v>0.3888888888888889</v>
      </c>
      <c r="M28" s="4"/>
      <c r="N28" s="4"/>
      <c r="O28" s="4"/>
    </row>
    <row r="29" spans="1:15" ht="12.75">
      <c r="A29" s="28">
        <v>2.5</v>
      </c>
      <c r="B29" s="28">
        <f t="shared" si="0"/>
        <v>107</v>
      </c>
      <c r="C29" s="28">
        <f t="shared" si="1"/>
        <v>84.5</v>
      </c>
      <c r="D29" s="41" t="s">
        <v>488</v>
      </c>
      <c r="E29" s="29" t="s">
        <v>489</v>
      </c>
      <c r="F29" s="29"/>
      <c r="G29" s="38">
        <f t="shared" si="2"/>
        <v>0.32421875</v>
      </c>
      <c r="H29" s="38">
        <f t="shared" si="3"/>
        <v>0.33888888888888885</v>
      </c>
      <c r="I29" s="38">
        <f t="shared" si="4"/>
        <v>0.3556547619047619</v>
      </c>
      <c r="J29" s="38">
        <f t="shared" si="5"/>
        <v>0.375</v>
      </c>
      <c r="K29" s="38">
        <f t="shared" si="6"/>
        <v>0.3975694444444444</v>
      </c>
      <c r="M29" s="4"/>
      <c r="N29" s="4"/>
      <c r="O29" s="4"/>
    </row>
    <row r="30" spans="1:15" ht="12.75">
      <c r="A30" s="28">
        <v>4</v>
      </c>
      <c r="B30" s="28">
        <f t="shared" si="0"/>
        <v>103</v>
      </c>
      <c r="C30" s="28">
        <f t="shared" si="1"/>
        <v>88.5</v>
      </c>
      <c r="D30" s="41" t="s">
        <v>490</v>
      </c>
      <c r="E30" s="29" t="s">
        <v>491</v>
      </c>
      <c r="F30" s="29"/>
      <c r="G30" s="38">
        <f t="shared" si="2"/>
        <v>0.3346354166666667</v>
      </c>
      <c r="H30" s="38">
        <f t="shared" si="3"/>
        <v>0.35</v>
      </c>
      <c r="I30" s="38">
        <f t="shared" si="4"/>
        <v>0.36755952380952384</v>
      </c>
      <c r="J30" s="38">
        <f t="shared" si="5"/>
        <v>0.38782051282051283</v>
      </c>
      <c r="K30" s="38">
        <f t="shared" si="6"/>
        <v>0.4114583333333333</v>
      </c>
      <c r="M30" s="4"/>
      <c r="N30" s="4"/>
      <c r="O30" s="4"/>
    </row>
    <row r="31" spans="1:15" ht="12.75">
      <c r="A31" s="28">
        <v>2.5</v>
      </c>
      <c r="B31" s="28">
        <f t="shared" si="0"/>
        <v>100.5</v>
      </c>
      <c r="C31" s="28">
        <f t="shared" si="1"/>
        <v>91</v>
      </c>
      <c r="D31" s="41" t="s">
        <v>492</v>
      </c>
      <c r="E31" s="29" t="s">
        <v>493</v>
      </c>
      <c r="F31" s="29"/>
      <c r="G31" s="38">
        <f t="shared" si="2"/>
        <v>0.3411458333333333</v>
      </c>
      <c r="H31" s="38">
        <f t="shared" si="3"/>
        <v>0.35694444444444445</v>
      </c>
      <c r="I31" s="38">
        <f t="shared" si="4"/>
        <v>0.375</v>
      </c>
      <c r="J31" s="38">
        <f t="shared" si="5"/>
        <v>0.3958333333333333</v>
      </c>
      <c r="K31" s="38">
        <f t="shared" si="6"/>
        <v>0.4201388888888889</v>
      </c>
      <c r="M31" s="4"/>
      <c r="N31" s="4"/>
      <c r="O31" s="4"/>
    </row>
    <row r="32" spans="1:15" ht="12.75">
      <c r="A32" s="28">
        <v>7.5</v>
      </c>
      <c r="B32" s="28">
        <f t="shared" si="0"/>
        <v>93</v>
      </c>
      <c r="C32" s="28">
        <f t="shared" si="1"/>
        <v>98.5</v>
      </c>
      <c r="D32" s="41" t="s">
        <v>494</v>
      </c>
      <c r="E32" s="29" t="s">
        <v>26</v>
      </c>
      <c r="F32" s="29">
        <v>433</v>
      </c>
      <c r="G32" s="38">
        <f t="shared" si="2"/>
        <v>0.3606770833333333</v>
      </c>
      <c r="H32" s="38">
        <f t="shared" si="3"/>
        <v>0.37777777777777777</v>
      </c>
      <c r="I32" s="38">
        <f t="shared" si="4"/>
        <v>0.39732142857142855</v>
      </c>
      <c r="J32" s="38">
        <f t="shared" si="5"/>
        <v>0.4198717948717949</v>
      </c>
      <c r="K32" s="38">
        <f t="shared" si="6"/>
        <v>0.4461805555555556</v>
      </c>
      <c r="M32" s="4"/>
      <c r="N32" s="4"/>
      <c r="O32" s="4"/>
    </row>
    <row r="33" spans="1:15" ht="12.75">
      <c r="A33" s="28">
        <v>11.5</v>
      </c>
      <c r="B33" s="28">
        <f t="shared" si="0"/>
        <v>81.5</v>
      </c>
      <c r="C33" s="28">
        <f t="shared" si="1"/>
        <v>110</v>
      </c>
      <c r="D33" s="49" t="s">
        <v>495</v>
      </c>
      <c r="E33" s="29" t="s">
        <v>26</v>
      </c>
      <c r="F33" s="29"/>
      <c r="G33" s="38">
        <f t="shared" si="2"/>
        <v>0.390625</v>
      </c>
      <c r="H33" s="38">
        <f t="shared" si="3"/>
        <v>0.4097222222222222</v>
      </c>
      <c r="I33" s="38">
        <f t="shared" si="4"/>
        <v>0.43154761904761907</v>
      </c>
      <c r="J33" s="38">
        <f t="shared" si="5"/>
        <v>0.4567307692307692</v>
      </c>
      <c r="K33" s="38">
        <f t="shared" si="6"/>
        <v>0.4861111111111111</v>
      </c>
      <c r="M33" s="4"/>
      <c r="N33" s="4"/>
      <c r="O33" s="4"/>
    </row>
    <row r="34" spans="1:15" ht="12.75">
      <c r="A34" s="28">
        <v>4.5</v>
      </c>
      <c r="B34" s="28">
        <f t="shared" si="0"/>
        <v>77</v>
      </c>
      <c r="C34" s="28">
        <f t="shared" si="1"/>
        <v>114.5</v>
      </c>
      <c r="D34" s="50" t="s">
        <v>496</v>
      </c>
      <c r="E34" s="29"/>
      <c r="F34" s="29">
        <v>400</v>
      </c>
      <c r="G34" s="38">
        <f t="shared" si="2"/>
        <v>0.40234375</v>
      </c>
      <c r="H34" s="38">
        <f t="shared" si="3"/>
        <v>0.4222222222222222</v>
      </c>
      <c r="I34" s="38">
        <f t="shared" si="4"/>
        <v>0.44494047619047616</v>
      </c>
      <c r="J34" s="38">
        <f t="shared" si="5"/>
        <v>0.47115384615384615</v>
      </c>
      <c r="K34" s="38">
        <f t="shared" si="6"/>
        <v>0.501736111111111</v>
      </c>
      <c r="M34" s="4"/>
      <c r="N34" s="4"/>
      <c r="O34" s="4"/>
    </row>
    <row r="35" spans="1:15" ht="24.75" customHeight="1">
      <c r="A35" s="28"/>
      <c r="B35" s="28"/>
      <c r="C35" s="28"/>
      <c r="D35" s="125" t="s">
        <v>808</v>
      </c>
      <c r="E35" s="29"/>
      <c r="F35" s="29"/>
      <c r="G35" s="29"/>
      <c r="H35" s="38"/>
      <c r="I35" s="38"/>
      <c r="J35" s="38"/>
      <c r="K35" s="38"/>
      <c r="L35" s="18"/>
      <c r="M35" s="4"/>
      <c r="N35" s="4"/>
      <c r="O35" s="4"/>
    </row>
    <row r="36" spans="1:15" ht="12.75">
      <c r="A36" s="28"/>
      <c r="B36" s="28">
        <f>B34</f>
        <v>77</v>
      </c>
      <c r="C36" s="28">
        <f>C34</f>
        <v>114.5</v>
      </c>
      <c r="D36" s="41" t="s">
        <v>497</v>
      </c>
      <c r="E36" s="29"/>
      <c r="F36" s="29"/>
      <c r="G36" s="35">
        <f>$L$6</f>
        <v>0.4791666666666667</v>
      </c>
      <c r="H36" s="35">
        <f>$L$6</f>
        <v>0.4791666666666667</v>
      </c>
      <c r="I36" s="35">
        <f>$L$6</f>
        <v>0.4791666666666667</v>
      </c>
      <c r="J36" s="35">
        <f>$M$6</f>
        <v>0.4791666666666667</v>
      </c>
      <c r="K36" s="35">
        <f>$M$6</f>
        <v>0.4791666666666667</v>
      </c>
      <c r="L36" s="85">
        <f>A36</f>
        <v>0</v>
      </c>
      <c r="M36" s="4"/>
      <c r="N36" s="4"/>
      <c r="O36" s="4"/>
    </row>
    <row r="37" spans="1:15" ht="12.75">
      <c r="A37" s="28"/>
      <c r="B37" s="28">
        <f>B36-A37</f>
        <v>77</v>
      </c>
      <c r="C37" s="28">
        <f>C36+A37</f>
        <v>114.5</v>
      </c>
      <c r="D37" s="41" t="s">
        <v>498</v>
      </c>
      <c r="E37" s="29"/>
      <c r="F37" s="29"/>
      <c r="G37" s="38"/>
      <c r="H37" s="38"/>
      <c r="I37" s="38"/>
      <c r="J37" s="38"/>
      <c r="K37" s="38"/>
      <c r="L37" s="85"/>
      <c r="M37" s="4"/>
      <c r="N37" s="4"/>
      <c r="O37" s="4"/>
    </row>
    <row r="38" spans="1:15" ht="12.75">
      <c r="A38" s="28"/>
      <c r="B38" s="28">
        <f>B37-A38</f>
        <v>77</v>
      </c>
      <c r="C38" s="28">
        <f>C37+A38</f>
        <v>114.5</v>
      </c>
      <c r="D38" s="49" t="s">
        <v>499</v>
      </c>
      <c r="E38" s="29"/>
      <c r="F38" s="29"/>
      <c r="G38" s="38"/>
      <c r="H38" s="38"/>
      <c r="I38" s="38"/>
      <c r="J38" s="38"/>
      <c r="K38" s="38"/>
      <c r="L38" s="85"/>
      <c r="M38" s="4"/>
      <c r="N38" s="4"/>
      <c r="O38" s="4"/>
    </row>
    <row r="39" spans="1:15" ht="12.75">
      <c r="A39" s="28"/>
      <c r="B39" s="28">
        <f>B38-A39</f>
        <v>77</v>
      </c>
      <c r="C39" s="28">
        <f>C38+A39</f>
        <v>114.5</v>
      </c>
      <c r="D39" s="41" t="s">
        <v>500</v>
      </c>
      <c r="E39" s="29"/>
      <c r="F39" s="29"/>
      <c r="G39" s="38"/>
      <c r="H39" s="38"/>
      <c r="I39" s="38"/>
      <c r="J39" s="38"/>
      <c r="K39" s="38"/>
      <c r="L39" s="85"/>
      <c r="M39" s="4"/>
      <c r="N39" s="4"/>
      <c r="O39" s="4"/>
    </row>
    <row r="40" spans="1:15" ht="12.75">
      <c r="A40" s="28"/>
      <c r="B40" s="28">
        <f>B39-A40</f>
        <v>77</v>
      </c>
      <c r="C40" s="28">
        <f>C39+A40</f>
        <v>114.5</v>
      </c>
      <c r="D40" s="67" t="s">
        <v>501</v>
      </c>
      <c r="E40" s="29"/>
      <c r="F40" s="29"/>
      <c r="G40" s="38"/>
      <c r="H40" s="38"/>
      <c r="I40" s="38"/>
      <c r="J40" s="38"/>
      <c r="K40" s="38"/>
      <c r="L40" s="85"/>
      <c r="M40" s="4"/>
      <c r="N40" s="4"/>
      <c r="O40" s="4"/>
    </row>
    <row r="41" spans="1:15" ht="12.75">
      <c r="A41" s="28">
        <v>0</v>
      </c>
      <c r="B41" s="28">
        <f>B39-A41</f>
        <v>77</v>
      </c>
      <c r="C41" s="28">
        <f>C39+A41</f>
        <v>114.5</v>
      </c>
      <c r="D41" s="48" t="s">
        <v>502</v>
      </c>
      <c r="E41" s="29" t="s">
        <v>503</v>
      </c>
      <c r="F41" s="29">
        <v>400</v>
      </c>
      <c r="G41" s="35">
        <f aca="true" t="shared" si="7" ref="G41:G56">SUM($G$36+$O$3*L41)</f>
        <v>0.4791666666666667</v>
      </c>
      <c r="H41" s="35">
        <f aca="true" t="shared" si="8" ref="H41:H56">SUM($H$36+$P$3*L41)</f>
        <v>0.4791666666666667</v>
      </c>
      <c r="I41" s="35">
        <f aca="true" t="shared" si="9" ref="I41:I56">SUM($I$36+$Q$3*L41)</f>
        <v>0.4791666666666667</v>
      </c>
      <c r="J41" s="35">
        <f aca="true" t="shared" si="10" ref="J41:J56">SUM($J$36+$R$3*L41)</f>
        <v>0.4791666666666667</v>
      </c>
      <c r="K41" s="35">
        <f aca="true" t="shared" si="11" ref="K41:K56">SUM($K$36+$S$3*L41)</f>
        <v>0.4791666666666667</v>
      </c>
      <c r="L41" s="85">
        <f>L39+A41</f>
        <v>0</v>
      </c>
      <c r="M41" s="4"/>
      <c r="N41" s="4"/>
      <c r="O41" s="4"/>
    </row>
    <row r="42" spans="1:15" ht="12.75">
      <c r="A42" s="28">
        <v>5</v>
      </c>
      <c r="B42" s="28">
        <f aca="true" t="shared" si="12" ref="B42:B56">B41-A42</f>
        <v>72</v>
      </c>
      <c r="C42" s="28">
        <f aca="true" t="shared" si="13" ref="C42:C56">C41+A42</f>
        <v>119.5</v>
      </c>
      <c r="D42" s="49" t="s">
        <v>504</v>
      </c>
      <c r="E42" s="29" t="s">
        <v>68</v>
      </c>
      <c r="F42" s="29"/>
      <c r="G42" s="38">
        <f t="shared" si="7"/>
        <v>0.4921875</v>
      </c>
      <c r="H42" s="38">
        <f t="shared" si="8"/>
        <v>0.4930555555555556</v>
      </c>
      <c r="I42" s="38">
        <f t="shared" si="9"/>
        <v>0.49404761904761907</v>
      </c>
      <c r="J42" s="38">
        <f t="shared" si="10"/>
        <v>0.4951923076923077</v>
      </c>
      <c r="K42" s="38">
        <f t="shared" si="11"/>
        <v>0.4965277777777778</v>
      </c>
      <c r="L42" s="85">
        <f aca="true" t="shared" si="14" ref="L42:L56">L41+A42</f>
        <v>5</v>
      </c>
      <c r="M42" s="4"/>
      <c r="N42" s="4"/>
      <c r="O42" s="4"/>
    </row>
    <row r="43" spans="1:15" ht="12.75">
      <c r="A43" s="28">
        <v>4.5</v>
      </c>
      <c r="B43" s="28">
        <f t="shared" si="12"/>
        <v>67.5</v>
      </c>
      <c r="C43" s="28">
        <f t="shared" si="13"/>
        <v>124</v>
      </c>
      <c r="D43" s="41" t="s">
        <v>505</v>
      </c>
      <c r="E43" s="29" t="s">
        <v>68</v>
      </c>
      <c r="F43" s="29"/>
      <c r="G43" s="38">
        <f t="shared" si="7"/>
        <v>0.50390625</v>
      </c>
      <c r="H43" s="38">
        <f t="shared" si="8"/>
        <v>0.5055555555555555</v>
      </c>
      <c r="I43" s="38">
        <f t="shared" si="9"/>
        <v>0.5074404761904762</v>
      </c>
      <c r="J43" s="38">
        <f t="shared" si="10"/>
        <v>0.5096153846153846</v>
      </c>
      <c r="K43" s="38">
        <f t="shared" si="11"/>
        <v>0.5121527777777778</v>
      </c>
      <c r="L43" s="85">
        <f t="shared" si="14"/>
        <v>9.5</v>
      </c>
      <c r="M43" s="4"/>
      <c r="N43" s="4"/>
      <c r="O43" s="4"/>
    </row>
    <row r="44" spans="1:15" ht="12.75">
      <c r="A44" s="28">
        <v>3</v>
      </c>
      <c r="B44" s="28">
        <f t="shared" si="12"/>
        <v>64.5</v>
      </c>
      <c r="C44" s="28">
        <f t="shared" si="13"/>
        <v>127</v>
      </c>
      <c r="D44" s="41" t="s">
        <v>506</v>
      </c>
      <c r="E44" s="29"/>
      <c r="F44" s="29">
        <v>271</v>
      </c>
      <c r="G44" s="38">
        <f t="shared" si="7"/>
        <v>0.51171875</v>
      </c>
      <c r="H44" s="38">
        <f t="shared" si="8"/>
        <v>0.513888888888889</v>
      </c>
      <c r="I44" s="38">
        <f t="shared" si="9"/>
        <v>0.5163690476190477</v>
      </c>
      <c r="J44" s="38">
        <f t="shared" si="10"/>
        <v>0.5192307692307693</v>
      </c>
      <c r="K44" s="38">
        <f t="shared" si="11"/>
        <v>0.5225694444444444</v>
      </c>
      <c r="L44" s="85">
        <f t="shared" si="14"/>
        <v>12.5</v>
      </c>
      <c r="M44" s="4"/>
      <c r="N44" s="4"/>
      <c r="O44" s="4"/>
    </row>
    <row r="45" spans="1:15" ht="12.75">
      <c r="A45" s="28">
        <v>5</v>
      </c>
      <c r="B45" s="28">
        <f t="shared" si="12"/>
        <v>59.5</v>
      </c>
      <c r="C45" s="28">
        <f t="shared" si="13"/>
        <v>132</v>
      </c>
      <c r="D45" s="49" t="s">
        <v>507</v>
      </c>
      <c r="E45" s="29" t="s">
        <v>68</v>
      </c>
      <c r="F45" s="29"/>
      <c r="G45" s="38">
        <f t="shared" si="7"/>
        <v>0.5247395833333334</v>
      </c>
      <c r="H45" s="38">
        <f t="shared" si="8"/>
        <v>0.5277777777777778</v>
      </c>
      <c r="I45" s="38">
        <f t="shared" si="9"/>
        <v>0.53125</v>
      </c>
      <c r="J45" s="38">
        <f t="shared" si="10"/>
        <v>0.5352564102564102</v>
      </c>
      <c r="K45" s="38">
        <f t="shared" si="11"/>
        <v>0.5399305555555556</v>
      </c>
      <c r="L45" s="85">
        <f t="shared" si="14"/>
        <v>17.5</v>
      </c>
      <c r="M45" s="4"/>
      <c r="N45" s="4"/>
      <c r="O45" s="4"/>
    </row>
    <row r="46" spans="1:15" ht="12.75">
      <c r="A46" s="28">
        <v>7.5</v>
      </c>
      <c r="B46" s="28">
        <f t="shared" si="12"/>
        <v>52</v>
      </c>
      <c r="C46" s="28">
        <f t="shared" si="13"/>
        <v>139.5</v>
      </c>
      <c r="D46" s="49" t="s">
        <v>508</v>
      </c>
      <c r="E46" s="29" t="s">
        <v>509</v>
      </c>
      <c r="F46" s="29"/>
      <c r="G46" s="38">
        <f t="shared" si="7"/>
        <v>0.5442708333333334</v>
      </c>
      <c r="H46" s="38">
        <f t="shared" si="8"/>
        <v>0.5486111111111112</v>
      </c>
      <c r="I46" s="38">
        <f t="shared" si="9"/>
        <v>0.5535714285714286</v>
      </c>
      <c r="J46" s="38">
        <f t="shared" si="10"/>
        <v>0.5592948717948718</v>
      </c>
      <c r="K46" s="38">
        <f t="shared" si="11"/>
        <v>0.5659722222222222</v>
      </c>
      <c r="L46" s="85">
        <f t="shared" si="14"/>
        <v>25</v>
      </c>
      <c r="M46" s="4"/>
      <c r="N46" s="4"/>
      <c r="O46" s="4"/>
    </row>
    <row r="47" spans="1:15" ht="12.75">
      <c r="A47" s="28">
        <v>12.5</v>
      </c>
      <c r="B47" s="28">
        <f t="shared" si="12"/>
        <v>39.5</v>
      </c>
      <c r="C47" s="28">
        <f t="shared" si="13"/>
        <v>152</v>
      </c>
      <c r="D47" s="49" t="s">
        <v>510</v>
      </c>
      <c r="E47" s="29" t="s">
        <v>511</v>
      </c>
      <c r="F47" s="29"/>
      <c r="G47" s="38">
        <f t="shared" si="7"/>
        <v>0.5768229166666667</v>
      </c>
      <c r="H47" s="38">
        <f t="shared" si="8"/>
        <v>0.5833333333333334</v>
      </c>
      <c r="I47" s="38">
        <f t="shared" si="9"/>
        <v>0.5907738095238095</v>
      </c>
      <c r="J47" s="38">
        <f t="shared" si="10"/>
        <v>0.5993589743589743</v>
      </c>
      <c r="K47" s="38">
        <f t="shared" si="11"/>
        <v>0.609375</v>
      </c>
      <c r="L47" s="85">
        <f t="shared" si="14"/>
        <v>37.5</v>
      </c>
      <c r="M47" s="4"/>
      <c r="N47" s="4"/>
      <c r="O47" s="4"/>
    </row>
    <row r="48" spans="1:15" ht="12.75">
      <c r="A48" s="28">
        <v>8.5</v>
      </c>
      <c r="B48" s="28">
        <f t="shared" si="12"/>
        <v>31</v>
      </c>
      <c r="C48" s="28">
        <f t="shared" si="13"/>
        <v>160.5</v>
      </c>
      <c r="D48" s="49" t="s">
        <v>512</v>
      </c>
      <c r="E48" s="29" t="s">
        <v>205</v>
      </c>
      <c r="F48" s="29"/>
      <c r="G48" s="38">
        <f t="shared" si="7"/>
        <v>0.5989583333333334</v>
      </c>
      <c r="H48" s="38">
        <f t="shared" si="8"/>
        <v>0.6069444444444445</v>
      </c>
      <c r="I48" s="38">
        <f t="shared" si="9"/>
        <v>0.6160714285714286</v>
      </c>
      <c r="J48" s="38">
        <f t="shared" si="10"/>
        <v>0.6266025641025641</v>
      </c>
      <c r="K48" s="38">
        <f t="shared" si="11"/>
        <v>0.6388888888888888</v>
      </c>
      <c r="L48" s="85">
        <f t="shared" si="14"/>
        <v>46</v>
      </c>
      <c r="M48" s="4"/>
      <c r="N48" s="4"/>
      <c r="O48" s="4"/>
    </row>
    <row r="49" spans="1:15" ht="12.75">
      <c r="A49" s="28">
        <v>1.5</v>
      </c>
      <c r="B49" s="28">
        <f t="shared" si="12"/>
        <v>29.5</v>
      </c>
      <c r="C49" s="28">
        <f t="shared" si="13"/>
        <v>162</v>
      </c>
      <c r="D49" s="67" t="s">
        <v>513</v>
      </c>
      <c r="E49" s="29" t="s">
        <v>221</v>
      </c>
      <c r="F49" s="29"/>
      <c r="G49" s="38">
        <f t="shared" si="7"/>
        <v>0.6028645833333334</v>
      </c>
      <c r="H49" s="38">
        <f t="shared" si="8"/>
        <v>0.6111111111111112</v>
      </c>
      <c r="I49" s="38">
        <f t="shared" si="9"/>
        <v>0.6205357142857143</v>
      </c>
      <c r="J49" s="38">
        <f t="shared" si="10"/>
        <v>0.6314102564102564</v>
      </c>
      <c r="K49" s="38">
        <f t="shared" si="11"/>
        <v>0.6440972222222222</v>
      </c>
      <c r="L49" s="85">
        <f t="shared" si="14"/>
        <v>47.5</v>
      </c>
      <c r="M49" s="4"/>
      <c r="N49" s="4"/>
      <c r="O49" s="4"/>
    </row>
    <row r="50" spans="1:15" ht="12.75">
      <c r="A50" s="28">
        <v>3</v>
      </c>
      <c r="B50" s="28">
        <f t="shared" si="12"/>
        <v>26.5</v>
      </c>
      <c r="C50" s="28">
        <f t="shared" si="13"/>
        <v>165</v>
      </c>
      <c r="D50" s="41" t="s">
        <v>514</v>
      </c>
      <c r="E50" s="29" t="s">
        <v>221</v>
      </c>
      <c r="F50" s="29"/>
      <c r="G50" s="38">
        <f t="shared" si="7"/>
        <v>0.6106770833333334</v>
      </c>
      <c r="H50" s="38">
        <f t="shared" si="8"/>
        <v>0.6194444444444445</v>
      </c>
      <c r="I50" s="38">
        <f t="shared" si="9"/>
        <v>0.6294642857142857</v>
      </c>
      <c r="J50" s="38">
        <f t="shared" si="10"/>
        <v>0.6410256410256411</v>
      </c>
      <c r="K50" s="38">
        <f t="shared" si="11"/>
        <v>0.6545138888888888</v>
      </c>
      <c r="L50" s="85">
        <f t="shared" si="14"/>
        <v>50.5</v>
      </c>
      <c r="M50" s="4"/>
      <c r="N50" s="4"/>
      <c r="O50" s="4"/>
    </row>
    <row r="51" spans="1:15" ht="12.75">
      <c r="A51" s="28">
        <v>2</v>
      </c>
      <c r="B51" s="28">
        <f t="shared" si="12"/>
        <v>24.5</v>
      </c>
      <c r="C51" s="28">
        <f t="shared" si="13"/>
        <v>167</v>
      </c>
      <c r="D51" s="41" t="s">
        <v>515</v>
      </c>
      <c r="E51" s="29" t="s">
        <v>221</v>
      </c>
      <c r="F51" s="29"/>
      <c r="G51" s="38">
        <f t="shared" si="7"/>
        <v>0.6158854166666667</v>
      </c>
      <c r="H51" s="38">
        <f t="shared" si="8"/>
        <v>0.625</v>
      </c>
      <c r="I51" s="38">
        <f t="shared" si="9"/>
        <v>0.6354166666666667</v>
      </c>
      <c r="J51" s="38">
        <f t="shared" si="10"/>
        <v>0.6474358974358975</v>
      </c>
      <c r="K51" s="38">
        <f t="shared" si="11"/>
        <v>0.6614583333333334</v>
      </c>
      <c r="L51" s="85">
        <f t="shared" si="14"/>
        <v>52.5</v>
      </c>
      <c r="M51" s="4"/>
      <c r="N51" s="4"/>
      <c r="O51" s="4"/>
    </row>
    <row r="52" spans="1:15" ht="12.75">
      <c r="A52" s="28">
        <v>1.5</v>
      </c>
      <c r="B52" s="28">
        <f t="shared" si="12"/>
        <v>23</v>
      </c>
      <c r="C52" s="28">
        <f t="shared" si="13"/>
        <v>168.5</v>
      </c>
      <c r="D52" s="41" t="s">
        <v>516</v>
      </c>
      <c r="E52" s="29" t="s">
        <v>246</v>
      </c>
      <c r="F52" s="29"/>
      <c r="G52" s="38">
        <f t="shared" si="7"/>
        <v>0.6197916666666667</v>
      </c>
      <c r="H52" s="38">
        <f t="shared" si="8"/>
        <v>0.6291666666666667</v>
      </c>
      <c r="I52" s="38">
        <f t="shared" si="9"/>
        <v>0.6398809523809523</v>
      </c>
      <c r="J52" s="38">
        <f t="shared" si="10"/>
        <v>0.6522435897435898</v>
      </c>
      <c r="K52" s="38">
        <f t="shared" si="11"/>
        <v>0.6666666666666667</v>
      </c>
      <c r="L52" s="85">
        <f t="shared" si="14"/>
        <v>54</v>
      </c>
      <c r="M52" s="4"/>
      <c r="N52" s="4"/>
      <c r="O52" s="4"/>
    </row>
    <row r="53" spans="1:15" ht="12.75">
      <c r="A53" s="28">
        <v>3.5</v>
      </c>
      <c r="B53" s="28">
        <f t="shared" si="12"/>
        <v>19.5</v>
      </c>
      <c r="C53" s="28">
        <f t="shared" si="13"/>
        <v>172</v>
      </c>
      <c r="D53" s="41" t="s">
        <v>517</v>
      </c>
      <c r="E53" s="29" t="s">
        <v>246</v>
      </c>
      <c r="F53" s="29"/>
      <c r="G53" s="38">
        <f t="shared" si="7"/>
        <v>0.62890625</v>
      </c>
      <c r="H53" s="38">
        <f t="shared" si="8"/>
        <v>0.6388888888888888</v>
      </c>
      <c r="I53" s="38">
        <f t="shared" si="9"/>
        <v>0.6502976190476191</v>
      </c>
      <c r="J53" s="38">
        <f t="shared" si="10"/>
        <v>0.6634615384615384</v>
      </c>
      <c r="K53" s="38">
        <f t="shared" si="11"/>
        <v>0.6788194444444444</v>
      </c>
      <c r="L53" s="85">
        <f t="shared" si="14"/>
        <v>57.5</v>
      </c>
      <c r="M53" s="4"/>
      <c r="N53" s="4"/>
      <c r="O53" s="4"/>
    </row>
    <row r="54" spans="1:15" ht="12.75">
      <c r="A54" s="28">
        <v>6</v>
      </c>
      <c r="B54" s="28">
        <f t="shared" si="12"/>
        <v>13.5</v>
      </c>
      <c r="C54" s="28">
        <f t="shared" si="13"/>
        <v>178</v>
      </c>
      <c r="D54" s="41" t="s">
        <v>518</v>
      </c>
      <c r="E54" s="29" t="s">
        <v>317</v>
      </c>
      <c r="F54" s="29"/>
      <c r="G54" s="38">
        <f t="shared" si="7"/>
        <v>0.64453125</v>
      </c>
      <c r="H54" s="38">
        <f t="shared" si="8"/>
        <v>0.6555555555555556</v>
      </c>
      <c r="I54" s="38">
        <f t="shared" si="9"/>
        <v>0.6681547619047619</v>
      </c>
      <c r="J54" s="38">
        <f t="shared" si="10"/>
        <v>0.6826923076923077</v>
      </c>
      <c r="K54" s="38">
        <f t="shared" si="11"/>
        <v>0.6996527777777778</v>
      </c>
      <c r="L54" s="85">
        <f t="shared" si="14"/>
        <v>63.5</v>
      </c>
      <c r="M54" s="4"/>
      <c r="N54" s="4"/>
      <c r="O54" s="4"/>
    </row>
    <row r="55" spans="1:15" ht="12.75">
      <c r="A55" s="28">
        <v>2</v>
      </c>
      <c r="B55" s="28">
        <f t="shared" si="12"/>
        <v>11.5</v>
      </c>
      <c r="C55" s="28">
        <f t="shared" si="13"/>
        <v>180</v>
      </c>
      <c r="D55" s="41" t="s">
        <v>519</v>
      </c>
      <c r="E55" s="29" t="s">
        <v>107</v>
      </c>
      <c r="F55" s="29"/>
      <c r="G55" s="38">
        <f t="shared" si="7"/>
        <v>0.6497395833333334</v>
      </c>
      <c r="H55" s="38">
        <f t="shared" si="8"/>
        <v>0.6611111111111111</v>
      </c>
      <c r="I55" s="38">
        <f t="shared" si="9"/>
        <v>0.6741071428571429</v>
      </c>
      <c r="J55" s="38">
        <f t="shared" si="10"/>
        <v>0.6891025641025641</v>
      </c>
      <c r="K55" s="38">
        <f t="shared" si="11"/>
        <v>0.7065972222222222</v>
      </c>
      <c r="L55" s="85">
        <f t="shared" si="14"/>
        <v>65.5</v>
      </c>
      <c r="M55" s="4"/>
      <c r="N55" s="4"/>
      <c r="O55" s="4"/>
    </row>
    <row r="56" spans="1:15" ht="12.75">
      <c r="A56" s="28">
        <v>11.5</v>
      </c>
      <c r="B56" s="28">
        <f t="shared" si="12"/>
        <v>0</v>
      </c>
      <c r="C56" s="28">
        <f t="shared" si="13"/>
        <v>191.5</v>
      </c>
      <c r="D56" s="50" t="s">
        <v>520</v>
      </c>
      <c r="E56" s="29"/>
      <c r="F56" s="29">
        <v>140</v>
      </c>
      <c r="G56" s="38">
        <f t="shared" si="7"/>
        <v>0.6796875</v>
      </c>
      <c r="H56" s="38">
        <f t="shared" si="8"/>
        <v>0.6930555555555555</v>
      </c>
      <c r="I56" s="38">
        <f t="shared" si="9"/>
        <v>0.7083333333333334</v>
      </c>
      <c r="J56" s="38">
        <f t="shared" si="10"/>
        <v>0.7259615384615384</v>
      </c>
      <c r="K56" s="38">
        <f t="shared" si="11"/>
        <v>0.7465277777777778</v>
      </c>
      <c r="L56" s="85">
        <f t="shared" si="14"/>
        <v>77</v>
      </c>
      <c r="M56" s="4"/>
      <c r="N56" s="4"/>
      <c r="O56" s="4"/>
    </row>
    <row r="57" spans="1:15" ht="12.75">
      <c r="A57" s="28"/>
      <c r="B57" s="28"/>
      <c r="C57" s="28"/>
      <c r="D57" s="41"/>
      <c r="E57" s="29"/>
      <c r="F57" s="29"/>
      <c r="G57" s="38"/>
      <c r="H57" s="38"/>
      <c r="I57" s="38"/>
      <c r="J57" s="38"/>
      <c r="K57" s="38"/>
      <c r="L57" s="85"/>
      <c r="M57" s="4"/>
      <c r="N57" s="4"/>
      <c r="O57" s="4"/>
    </row>
    <row r="58" spans="1:15" ht="12.75">
      <c r="A58" s="28"/>
      <c r="B58" s="28"/>
      <c r="C58" s="28"/>
      <c r="D58" s="49"/>
      <c r="E58" s="29"/>
      <c r="F58" s="29"/>
      <c r="G58" s="38"/>
      <c r="H58" s="38"/>
      <c r="I58" s="38"/>
      <c r="J58" s="38"/>
      <c r="K58" s="38"/>
      <c r="L58" s="85"/>
      <c r="M58" s="4"/>
      <c r="N58" s="4"/>
      <c r="O58" s="4"/>
    </row>
    <row r="59" spans="1:15" ht="12.75">
      <c r="A59" s="28"/>
      <c r="B59" s="28"/>
      <c r="C59" s="28"/>
      <c r="D59" s="49"/>
      <c r="E59" s="29"/>
      <c r="F59" s="29"/>
      <c r="G59" s="38"/>
      <c r="H59" s="38"/>
      <c r="I59" s="38"/>
      <c r="J59" s="38"/>
      <c r="K59" s="38"/>
      <c r="L59" s="85"/>
      <c r="M59" s="4"/>
      <c r="N59" s="4"/>
      <c r="O59" s="4"/>
    </row>
    <row r="60" spans="2:10" ht="12.75">
      <c r="B60" s="88"/>
      <c r="C60" s="88"/>
      <c r="D60" s="93"/>
      <c r="E60" s="33"/>
      <c r="F60" s="33"/>
      <c r="G60" s="33"/>
      <c r="H60" s="94"/>
      <c r="I60" s="94"/>
      <c r="J60" s="94"/>
    </row>
    <row r="61" spans="2:10" ht="12.75">
      <c r="B61" s="88"/>
      <c r="C61" s="88"/>
      <c r="D61" s="97"/>
      <c r="E61" s="33"/>
      <c r="F61" s="33"/>
      <c r="G61" s="33"/>
      <c r="H61" s="94"/>
      <c r="I61" s="94"/>
      <c r="J61" s="94"/>
    </row>
    <row r="62" spans="2:10" ht="12.75">
      <c r="B62" s="17"/>
      <c r="C62" s="17"/>
      <c r="D62" s="54"/>
      <c r="E62" s="10"/>
      <c r="F62" s="10"/>
      <c r="G62" s="10"/>
      <c r="H62" s="55"/>
      <c r="I62" s="55"/>
      <c r="J62" s="55"/>
    </row>
    <row r="63" spans="2:10" ht="12.75">
      <c r="B63" s="17"/>
      <c r="C63" s="17"/>
      <c r="D63" s="54"/>
      <c r="E63" s="10"/>
      <c r="F63" s="10"/>
      <c r="G63" s="10"/>
      <c r="H63" s="55"/>
      <c r="I63" s="55"/>
      <c r="J63" s="55"/>
    </row>
    <row r="64" spans="2:10" ht="12.75">
      <c r="B64" s="10"/>
      <c r="C64" s="17"/>
      <c r="D64" s="54"/>
      <c r="E64" s="10"/>
      <c r="F64" s="10"/>
      <c r="G64" s="10"/>
      <c r="H64" s="55"/>
      <c r="I64" s="55"/>
      <c r="J64" s="55"/>
    </row>
    <row r="66" spans="2:10" ht="12.75">
      <c r="B66" s="17"/>
      <c r="C66" s="17"/>
      <c r="D66" s="51"/>
      <c r="E66" s="10"/>
      <c r="F66" s="10"/>
      <c r="G66" s="10"/>
      <c r="H66" s="55"/>
      <c r="I66" s="55"/>
      <c r="J66" s="55"/>
    </row>
    <row r="67" spans="2:10" ht="12.75">
      <c r="B67" s="17"/>
      <c r="C67" s="17"/>
      <c r="D67" s="54"/>
      <c r="E67" s="10"/>
      <c r="F67" s="10"/>
      <c r="G67" s="10"/>
      <c r="H67" s="55"/>
      <c r="I67" s="55"/>
      <c r="J67" s="55"/>
    </row>
    <row r="68" spans="2:10" ht="12.75">
      <c r="B68" s="17"/>
      <c r="C68" s="17"/>
      <c r="D68" s="54"/>
      <c r="E68" s="10"/>
      <c r="F68" s="10"/>
      <c r="G68" s="10"/>
      <c r="H68" s="55"/>
      <c r="I68" s="55"/>
      <c r="J68" s="55"/>
    </row>
    <row r="69" spans="2:10" ht="12.75">
      <c r="B69" s="17"/>
      <c r="C69" s="17"/>
      <c r="D69" s="54"/>
      <c r="E69" s="10"/>
      <c r="F69" s="10"/>
      <c r="G69" s="10"/>
      <c r="H69" s="55"/>
      <c r="I69" s="55"/>
      <c r="J69" s="55"/>
    </row>
    <row r="70" spans="2:10" ht="12.75">
      <c r="B70" s="17"/>
      <c r="C70" s="17"/>
      <c r="D70" s="58"/>
      <c r="E70" s="10"/>
      <c r="F70" s="10"/>
      <c r="G70" s="10"/>
      <c r="H70" s="55"/>
      <c r="I70" s="55"/>
      <c r="J70" s="55"/>
    </row>
    <row r="71" spans="2:10" ht="12.75">
      <c r="B71" s="17"/>
      <c r="C71" s="17"/>
      <c r="D71" s="54"/>
      <c r="E71" s="10"/>
      <c r="F71" s="10"/>
      <c r="G71" s="10"/>
      <c r="H71" s="55"/>
      <c r="I71" s="55"/>
      <c r="J71" s="55"/>
    </row>
    <row r="72" spans="2:10" ht="12.75">
      <c r="B72" s="10"/>
      <c r="C72" s="17"/>
      <c r="D72" s="54"/>
      <c r="E72" s="10"/>
      <c r="F72" s="10"/>
      <c r="G72" s="10"/>
      <c r="H72" s="10"/>
      <c r="I72" s="10"/>
      <c r="J72" s="10"/>
    </row>
    <row r="73" spans="2:11" ht="12.75">
      <c r="B73" s="17"/>
      <c r="C73" s="17"/>
      <c r="D73" s="54"/>
      <c r="E73" s="10"/>
      <c r="F73" s="10"/>
      <c r="G73" s="10"/>
      <c r="H73" s="55"/>
      <c r="I73" s="55"/>
      <c r="J73" s="55"/>
      <c r="K73" s="80"/>
    </row>
    <row r="74" spans="2:11" ht="12.75">
      <c r="B74" s="17"/>
      <c r="C74" s="17"/>
      <c r="D74" s="58"/>
      <c r="E74" s="10"/>
      <c r="F74" s="10"/>
      <c r="G74" s="10"/>
      <c r="H74" s="55"/>
      <c r="I74" s="55"/>
      <c r="J74" s="55"/>
      <c r="K74" s="80"/>
    </row>
    <row r="75" spans="2:11" ht="12.75">
      <c r="B75" s="10"/>
      <c r="C75" s="10"/>
      <c r="D75" s="54"/>
      <c r="E75" s="10"/>
      <c r="F75" s="10"/>
      <c r="G75" s="10"/>
      <c r="H75" s="55"/>
      <c r="I75" s="55"/>
      <c r="J75" s="55"/>
      <c r="K75" s="80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&amp;L&amp;F   &amp;D  &amp;T&amp;R&amp;8Les communes en lettres majuscules sont des 
chefs-lieux de cantons, sous-préfectures ou préfectures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="75" zoomScaleNormal="75" zoomScalePageLayoutView="0" workbookViewId="0" topLeftCell="A13">
      <selection activeCell="F47" sqref="F47"/>
    </sheetView>
  </sheetViews>
  <sheetFormatPr defaultColWidth="8.57421875" defaultRowHeight="12.75"/>
  <cols>
    <col min="1" max="1" width="6.7109375" style="106" customWidth="1"/>
    <col min="2" max="3" width="8.7109375" style="107" customWidth="1"/>
    <col min="4" max="4" width="31.7109375" style="108" customWidth="1"/>
    <col min="5" max="7" width="7.7109375" style="2" customWidth="1"/>
    <col min="8" max="10" width="7.7109375" style="107" customWidth="1"/>
    <col min="11" max="11" width="7.7109375" style="109" customWidth="1"/>
    <col min="12" max="14" width="8.57421875" style="108" customWidth="1"/>
    <col min="15" max="19" width="9.421875" style="108" customWidth="1"/>
    <col min="20" max="20" width="8.57421875" style="108" customWidth="1"/>
    <col min="21" max="16384" width="8.57421875" style="108" customWidth="1"/>
  </cols>
  <sheetData>
    <row r="1" spans="1:19" ht="12.7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1"/>
      <c r="M2" s="6"/>
      <c r="N2" s="11"/>
      <c r="O2" s="11"/>
      <c r="P2" s="5"/>
      <c r="Q2" s="5"/>
      <c r="R2" s="5"/>
      <c r="S2" s="12"/>
    </row>
    <row r="3" spans="1:19" ht="12.75">
      <c r="A3" s="210" t="s">
        <v>521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11"/>
    </row>
    <row r="5" spans="1:14" ht="12.75">
      <c r="A5" s="111"/>
      <c r="B5" s="6"/>
      <c r="C5" s="210" t="s">
        <v>522</v>
      </c>
      <c r="D5" s="210"/>
      <c r="E5" s="210"/>
      <c r="F5" s="210"/>
      <c r="G5" s="210"/>
      <c r="H5" s="111">
        <v>189</v>
      </c>
      <c r="I5" s="6" t="s">
        <v>8</v>
      </c>
      <c r="J5" s="6"/>
      <c r="K5" s="112"/>
      <c r="L5" s="18">
        <v>0.125</v>
      </c>
      <c r="M5" s="18">
        <v>0.125</v>
      </c>
      <c r="N5" s="3" t="s">
        <v>9</v>
      </c>
    </row>
    <row r="6" spans="1:15" ht="12.75">
      <c r="A6" s="113"/>
      <c r="B6" s="114" t="s">
        <v>8</v>
      </c>
      <c r="C6" s="115"/>
      <c r="D6" s="116" t="s">
        <v>10</v>
      </c>
      <c r="E6" s="22" t="s">
        <v>11</v>
      </c>
      <c r="F6" s="22" t="s">
        <v>12</v>
      </c>
      <c r="G6" s="213" t="s">
        <v>13</v>
      </c>
      <c r="H6" s="213"/>
      <c r="I6" s="213"/>
      <c r="J6" s="213"/>
      <c r="K6" s="213"/>
      <c r="L6" s="18">
        <v>0.4895833333333333</v>
      </c>
      <c r="M6" s="18">
        <v>0.4895833333333333</v>
      </c>
      <c r="N6" s="16" t="s">
        <v>14</v>
      </c>
      <c r="O6" s="3"/>
    </row>
    <row r="7" spans="1:15" ht="12.75">
      <c r="A7" s="117" t="s">
        <v>15</v>
      </c>
      <c r="B7" s="118" t="s">
        <v>16</v>
      </c>
      <c r="C7" s="118" t="s">
        <v>17</v>
      </c>
      <c r="D7" s="119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  <c r="M7" s="4"/>
      <c r="N7" s="3"/>
      <c r="O7" s="3"/>
    </row>
    <row r="8" spans="1:15" ht="12.75">
      <c r="A8" s="28"/>
      <c r="B8" s="63"/>
      <c r="C8" s="28"/>
      <c r="D8" s="29" t="s">
        <v>523</v>
      </c>
      <c r="E8" s="29"/>
      <c r="F8" s="29"/>
      <c r="G8" s="29"/>
      <c r="H8" s="30"/>
      <c r="I8" s="30"/>
      <c r="J8" s="30"/>
      <c r="K8" s="30"/>
      <c r="L8" s="33"/>
      <c r="M8" s="4"/>
      <c r="N8" s="3"/>
      <c r="O8" s="3"/>
    </row>
    <row r="9" spans="1:15" ht="12.75">
      <c r="A9" s="28">
        <v>0</v>
      </c>
      <c r="B9" s="63">
        <f>$H$5</f>
        <v>189</v>
      </c>
      <c r="C9" s="28">
        <v>0</v>
      </c>
      <c r="D9" s="50" t="s">
        <v>524</v>
      </c>
      <c r="E9" s="29" t="s">
        <v>107</v>
      </c>
      <c r="F9" s="29">
        <v>140</v>
      </c>
      <c r="G9" s="35">
        <f>$L$5</f>
        <v>0.125</v>
      </c>
      <c r="H9" s="35">
        <f>$L$5</f>
        <v>0.125</v>
      </c>
      <c r="I9" s="35">
        <f>$L$5</f>
        <v>0.125</v>
      </c>
      <c r="J9" s="35">
        <f>$M$5</f>
        <v>0.125</v>
      </c>
      <c r="K9" s="35">
        <f>$M$5</f>
        <v>0.125</v>
      </c>
      <c r="L9" s="36"/>
      <c r="M9" s="4"/>
      <c r="N9" s="4"/>
      <c r="O9" s="4"/>
    </row>
    <row r="10" spans="1:15" ht="12" customHeight="1">
      <c r="A10" s="28">
        <v>6.5</v>
      </c>
      <c r="B10" s="63">
        <f aca="true" t="shared" si="0" ref="B10:B29">B9-A10</f>
        <v>182.5</v>
      </c>
      <c r="C10" s="28">
        <f aca="true" t="shared" si="1" ref="C10:C29">C9+A10</f>
        <v>6.5</v>
      </c>
      <c r="D10" s="49" t="s">
        <v>525</v>
      </c>
      <c r="E10" s="29" t="s">
        <v>526</v>
      </c>
      <c r="F10" s="29"/>
      <c r="G10" s="38">
        <f aca="true" t="shared" si="2" ref="G10:G29">SUM($G$9+$O$3*C10)</f>
        <v>0.14192708333333334</v>
      </c>
      <c r="H10" s="38">
        <f aca="true" t="shared" si="3" ref="H10:H29">SUM($H$9+$P$3*C10)</f>
        <v>0.14305555555555555</v>
      </c>
      <c r="I10" s="38">
        <f aca="true" t="shared" si="4" ref="I10:I29">SUM($I$9+$Q$3*C10)</f>
        <v>0.14434523809523808</v>
      </c>
      <c r="J10" s="38">
        <f aca="true" t="shared" si="5" ref="J10:J29">SUM($J$9+$R$3*C10)</f>
        <v>0.14583333333333334</v>
      </c>
      <c r="K10" s="38">
        <f aca="true" t="shared" si="6" ref="K10:K29">SUM($K$9+$S$3*C10)</f>
        <v>0.14756944444444445</v>
      </c>
      <c r="L10" s="36"/>
      <c r="M10" s="4"/>
      <c r="N10" s="4"/>
      <c r="O10" s="4"/>
    </row>
    <row r="11" spans="1:15" s="127" customFormat="1" ht="12" customHeight="1">
      <c r="A11" s="28">
        <v>8</v>
      </c>
      <c r="B11" s="63">
        <f t="shared" si="0"/>
        <v>174.5</v>
      </c>
      <c r="C11" s="28">
        <f t="shared" si="1"/>
        <v>14.5</v>
      </c>
      <c r="D11" s="41" t="s">
        <v>527</v>
      </c>
      <c r="E11" s="29" t="s">
        <v>526</v>
      </c>
      <c r="F11" s="67"/>
      <c r="G11" s="38">
        <f t="shared" si="2"/>
        <v>0.16276041666666666</v>
      </c>
      <c r="H11" s="38">
        <f t="shared" si="3"/>
        <v>0.16527777777777777</v>
      </c>
      <c r="I11" s="38">
        <f t="shared" si="4"/>
        <v>0.16815476190476192</v>
      </c>
      <c r="J11" s="38">
        <f t="shared" si="5"/>
        <v>0.17147435897435898</v>
      </c>
      <c r="K11" s="38">
        <f t="shared" si="6"/>
        <v>0.1753472222222222</v>
      </c>
      <c r="L11" s="126"/>
      <c r="M11" s="84"/>
      <c r="N11" s="84"/>
      <c r="O11" s="84"/>
    </row>
    <row r="12" spans="1:15" s="3" customFormat="1" ht="12.75">
      <c r="A12" s="28">
        <v>6.5</v>
      </c>
      <c r="B12" s="63">
        <f t="shared" si="0"/>
        <v>168</v>
      </c>
      <c r="C12" s="28">
        <f t="shared" si="1"/>
        <v>21</v>
      </c>
      <c r="D12" s="41" t="s">
        <v>528</v>
      </c>
      <c r="E12" s="29" t="s">
        <v>526</v>
      </c>
      <c r="F12" s="29"/>
      <c r="G12" s="38">
        <f t="shared" si="2"/>
        <v>0.1796875</v>
      </c>
      <c r="H12" s="38">
        <f t="shared" si="3"/>
        <v>0.18333333333333332</v>
      </c>
      <c r="I12" s="38">
        <f t="shared" si="4"/>
        <v>0.1875</v>
      </c>
      <c r="J12" s="38">
        <f t="shared" si="5"/>
        <v>0.1923076923076923</v>
      </c>
      <c r="K12" s="38">
        <f t="shared" si="6"/>
        <v>0.19791666666666666</v>
      </c>
      <c r="L12" s="36"/>
      <c r="M12" s="4"/>
      <c r="N12" s="4"/>
      <c r="O12" s="4"/>
    </row>
    <row r="13" spans="1:15" ht="12.75">
      <c r="A13" s="28">
        <v>6</v>
      </c>
      <c r="B13" s="63">
        <f t="shared" si="0"/>
        <v>162</v>
      </c>
      <c r="C13" s="28">
        <f t="shared" si="1"/>
        <v>27</v>
      </c>
      <c r="D13" s="41" t="s">
        <v>529</v>
      </c>
      <c r="E13" s="29" t="s">
        <v>526</v>
      </c>
      <c r="F13" s="29"/>
      <c r="G13" s="38">
        <f t="shared" si="2"/>
        <v>0.1953125</v>
      </c>
      <c r="H13" s="38">
        <f t="shared" si="3"/>
        <v>0.2</v>
      </c>
      <c r="I13" s="38">
        <f t="shared" si="4"/>
        <v>0.20535714285714285</v>
      </c>
      <c r="J13" s="38">
        <f t="shared" si="5"/>
        <v>0.21153846153846154</v>
      </c>
      <c r="K13" s="38">
        <f t="shared" si="6"/>
        <v>0.21875</v>
      </c>
      <c r="L13" s="36"/>
      <c r="M13" s="4"/>
      <c r="N13" s="4"/>
      <c r="O13" s="4"/>
    </row>
    <row r="14" spans="1:15" ht="12.75">
      <c r="A14" s="28">
        <v>7.5</v>
      </c>
      <c r="B14" s="63">
        <f t="shared" si="0"/>
        <v>154.5</v>
      </c>
      <c r="C14" s="28">
        <f t="shared" si="1"/>
        <v>34.5</v>
      </c>
      <c r="D14" s="41" t="s">
        <v>530</v>
      </c>
      <c r="E14" s="29" t="s">
        <v>526</v>
      </c>
      <c r="F14" s="29"/>
      <c r="G14" s="38">
        <f t="shared" si="2"/>
        <v>0.21484375</v>
      </c>
      <c r="H14" s="38">
        <f t="shared" si="3"/>
        <v>0.22083333333333333</v>
      </c>
      <c r="I14" s="38">
        <f t="shared" si="4"/>
        <v>0.22767857142857142</v>
      </c>
      <c r="J14" s="38">
        <f t="shared" si="5"/>
        <v>0.23557692307692307</v>
      </c>
      <c r="K14" s="38">
        <f t="shared" si="6"/>
        <v>0.24479166666666666</v>
      </c>
      <c r="L14" s="36"/>
      <c r="M14" s="4"/>
      <c r="N14" s="4"/>
      <c r="O14" s="4"/>
    </row>
    <row r="15" spans="1:15" ht="12.75">
      <c r="A15" s="28">
        <v>3</v>
      </c>
      <c r="B15" s="63">
        <f t="shared" si="0"/>
        <v>151.5</v>
      </c>
      <c r="C15" s="28">
        <f t="shared" si="1"/>
        <v>37.5</v>
      </c>
      <c r="D15" s="41" t="s">
        <v>531</v>
      </c>
      <c r="E15" s="29" t="s">
        <v>526</v>
      </c>
      <c r="F15" s="29">
        <v>143</v>
      </c>
      <c r="G15" s="38">
        <f t="shared" si="2"/>
        <v>0.22265625</v>
      </c>
      <c r="H15" s="38">
        <f t="shared" si="3"/>
        <v>0.22916666666666666</v>
      </c>
      <c r="I15" s="38">
        <f t="shared" si="4"/>
        <v>0.23660714285714285</v>
      </c>
      <c r="J15" s="38">
        <f t="shared" si="5"/>
        <v>0.24519230769230768</v>
      </c>
      <c r="K15" s="38">
        <f t="shared" si="6"/>
        <v>0.2552083333333333</v>
      </c>
      <c r="L15" s="36"/>
      <c r="M15" s="4"/>
      <c r="N15" s="4"/>
      <c r="O15" s="4"/>
    </row>
    <row r="16" spans="1:15" ht="12.75">
      <c r="A16" s="28">
        <v>8.5</v>
      </c>
      <c r="B16" s="63">
        <f t="shared" si="0"/>
        <v>143</v>
      </c>
      <c r="C16" s="28">
        <f t="shared" si="1"/>
        <v>46</v>
      </c>
      <c r="D16" s="41" t="s">
        <v>532</v>
      </c>
      <c r="E16" s="29" t="s">
        <v>205</v>
      </c>
      <c r="F16" s="29"/>
      <c r="G16" s="38">
        <f t="shared" si="2"/>
        <v>0.24479166666666666</v>
      </c>
      <c r="H16" s="38">
        <f t="shared" si="3"/>
        <v>0.25277777777777777</v>
      </c>
      <c r="I16" s="38">
        <f t="shared" si="4"/>
        <v>0.26190476190476186</v>
      </c>
      <c r="J16" s="38">
        <f t="shared" si="5"/>
        <v>0.27243589743589747</v>
      </c>
      <c r="K16" s="38">
        <f t="shared" si="6"/>
        <v>0.2847222222222222</v>
      </c>
      <c r="L16" s="36"/>
      <c r="M16" s="4"/>
      <c r="N16" s="4"/>
      <c r="O16" s="4"/>
    </row>
    <row r="17" spans="1:15" ht="12.75">
      <c r="A17" s="28">
        <v>7</v>
      </c>
      <c r="B17" s="63">
        <f t="shared" si="0"/>
        <v>136</v>
      </c>
      <c r="C17" s="28">
        <f t="shared" si="1"/>
        <v>53</v>
      </c>
      <c r="D17" s="41" t="s">
        <v>533</v>
      </c>
      <c r="E17" s="29" t="s">
        <v>534</v>
      </c>
      <c r="F17" s="29"/>
      <c r="G17" s="38">
        <f t="shared" si="2"/>
        <v>0.2630208333333333</v>
      </c>
      <c r="H17" s="38">
        <f t="shared" si="3"/>
        <v>0.2722222222222222</v>
      </c>
      <c r="I17" s="38">
        <f t="shared" si="4"/>
        <v>0.28273809523809523</v>
      </c>
      <c r="J17" s="38">
        <f t="shared" si="5"/>
        <v>0.2948717948717949</v>
      </c>
      <c r="K17" s="38">
        <f t="shared" si="6"/>
        <v>0.3090277777777778</v>
      </c>
      <c r="L17" s="3"/>
      <c r="M17" s="4"/>
      <c r="N17" s="4"/>
      <c r="O17" s="4"/>
    </row>
    <row r="18" spans="1:15" ht="12.75">
      <c r="A18" s="28">
        <v>5.5</v>
      </c>
      <c r="B18" s="63">
        <f t="shared" si="0"/>
        <v>130.5</v>
      </c>
      <c r="C18" s="28">
        <f t="shared" si="1"/>
        <v>58.5</v>
      </c>
      <c r="D18" s="41" t="s">
        <v>535</v>
      </c>
      <c r="E18" s="29" t="s">
        <v>534</v>
      </c>
      <c r="F18" s="29">
        <v>138</v>
      </c>
      <c r="G18" s="38">
        <f t="shared" si="2"/>
        <v>0.27734375</v>
      </c>
      <c r="H18" s="38">
        <f t="shared" si="3"/>
        <v>0.2875</v>
      </c>
      <c r="I18" s="38">
        <f t="shared" si="4"/>
        <v>0.29910714285714285</v>
      </c>
      <c r="J18" s="38">
        <f t="shared" si="5"/>
        <v>0.3125</v>
      </c>
      <c r="K18" s="38">
        <f t="shared" si="6"/>
        <v>0.328125</v>
      </c>
      <c r="L18" s="3"/>
      <c r="M18" s="4"/>
      <c r="N18" s="4"/>
      <c r="O18" s="4"/>
    </row>
    <row r="19" spans="1:15" ht="12.75">
      <c r="A19" s="28">
        <v>12</v>
      </c>
      <c r="B19" s="63">
        <f t="shared" si="0"/>
        <v>118.5</v>
      </c>
      <c r="C19" s="28">
        <f t="shared" si="1"/>
        <v>70.5</v>
      </c>
      <c r="D19" s="41" t="s">
        <v>536</v>
      </c>
      <c r="E19" s="29" t="s">
        <v>534</v>
      </c>
      <c r="F19" s="29"/>
      <c r="G19" s="38">
        <f t="shared" si="2"/>
        <v>0.30859375</v>
      </c>
      <c r="H19" s="38">
        <f t="shared" si="3"/>
        <v>0.3208333333333333</v>
      </c>
      <c r="I19" s="38">
        <f t="shared" si="4"/>
        <v>0.33482142857142855</v>
      </c>
      <c r="J19" s="38">
        <f t="shared" si="5"/>
        <v>0.35096153846153844</v>
      </c>
      <c r="K19" s="38">
        <f t="shared" si="6"/>
        <v>0.36979166666666663</v>
      </c>
      <c r="L19" s="3"/>
      <c r="M19" s="4"/>
      <c r="N19" s="4"/>
      <c r="O19" s="4"/>
    </row>
    <row r="20" spans="1:15" ht="12.75">
      <c r="A20" s="28">
        <v>4</v>
      </c>
      <c r="B20" s="63">
        <f t="shared" si="0"/>
        <v>114.5</v>
      </c>
      <c r="C20" s="28">
        <f t="shared" si="1"/>
        <v>74.5</v>
      </c>
      <c r="D20" s="41" t="s">
        <v>537</v>
      </c>
      <c r="E20" s="29" t="s">
        <v>470</v>
      </c>
      <c r="F20" s="29">
        <v>158</v>
      </c>
      <c r="G20" s="38">
        <f t="shared" si="2"/>
        <v>0.31901041666666663</v>
      </c>
      <c r="H20" s="38">
        <f t="shared" si="3"/>
        <v>0.33194444444444443</v>
      </c>
      <c r="I20" s="38">
        <f t="shared" si="4"/>
        <v>0.34672619047619047</v>
      </c>
      <c r="J20" s="38">
        <f t="shared" si="5"/>
        <v>0.36378205128205127</v>
      </c>
      <c r="K20" s="38">
        <f t="shared" si="6"/>
        <v>0.3836805555555555</v>
      </c>
      <c r="L20" s="3"/>
      <c r="M20" s="4"/>
      <c r="N20" s="4"/>
      <c r="O20" s="4"/>
    </row>
    <row r="21" spans="1:15" ht="12.75">
      <c r="A21" s="28">
        <v>5</v>
      </c>
      <c r="B21" s="63">
        <f t="shared" si="0"/>
        <v>109.5</v>
      </c>
      <c r="C21" s="28">
        <f t="shared" si="1"/>
        <v>79.5</v>
      </c>
      <c r="D21" s="41" t="s">
        <v>538</v>
      </c>
      <c r="E21" s="29" t="s">
        <v>470</v>
      </c>
      <c r="F21" s="29"/>
      <c r="G21" s="38">
        <f t="shared" si="2"/>
        <v>0.33203125</v>
      </c>
      <c r="H21" s="38">
        <f t="shared" si="3"/>
        <v>0.3458333333333333</v>
      </c>
      <c r="I21" s="38">
        <f t="shared" si="4"/>
        <v>0.36160714285714285</v>
      </c>
      <c r="J21" s="38">
        <f t="shared" si="5"/>
        <v>0.3798076923076923</v>
      </c>
      <c r="K21" s="38">
        <f t="shared" si="6"/>
        <v>0.40104166666666663</v>
      </c>
      <c r="L21" s="3"/>
      <c r="M21" s="4"/>
      <c r="N21" s="4"/>
      <c r="O21" s="4"/>
    </row>
    <row r="22" spans="1:15" ht="12.75">
      <c r="A22" s="28">
        <v>4</v>
      </c>
      <c r="B22" s="63">
        <f t="shared" si="0"/>
        <v>105.5</v>
      </c>
      <c r="C22" s="28">
        <f t="shared" si="1"/>
        <v>83.5</v>
      </c>
      <c r="D22" s="41" t="s">
        <v>539</v>
      </c>
      <c r="E22" s="29" t="s">
        <v>403</v>
      </c>
      <c r="F22" s="29"/>
      <c r="G22" s="38">
        <f t="shared" si="2"/>
        <v>0.34244791666666663</v>
      </c>
      <c r="H22" s="38">
        <f t="shared" si="3"/>
        <v>0.3569444444444444</v>
      </c>
      <c r="I22" s="38">
        <f t="shared" si="4"/>
        <v>0.37351190476190477</v>
      </c>
      <c r="J22" s="38">
        <f t="shared" si="5"/>
        <v>0.3926282051282051</v>
      </c>
      <c r="K22" s="38">
        <f t="shared" si="6"/>
        <v>0.4149305555555555</v>
      </c>
      <c r="L22" s="18"/>
      <c r="M22" s="4"/>
      <c r="N22" s="4"/>
      <c r="O22" s="4"/>
    </row>
    <row r="23" spans="1:15" ht="12.75">
      <c r="A23" s="28">
        <v>2.5</v>
      </c>
      <c r="B23" s="63">
        <f t="shared" si="0"/>
        <v>103</v>
      </c>
      <c r="C23" s="28">
        <f t="shared" si="1"/>
        <v>86</v>
      </c>
      <c r="D23" s="120" t="s">
        <v>540</v>
      </c>
      <c r="E23" s="29" t="s">
        <v>431</v>
      </c>
      <c r="F23" s="29"/>
      <c r="G23" s="38">
        <f t="shared" si="2"/>
        <v>0.3489583333333333</v>
      </c>
      <c r="H23" s="38">
        <f t="shared" si="3"/>
        <v>0.3638888888888889</v>
      </c>
      <c r="I23" s="38">
        <f t="shared" si="4"/>
        <v>0.38095238095238093</v>
      </c>
      <c r="J23" s="38">
        <f t="shared" si="5"/>
        <v>0.4006410256410256</v>
      </c>
      <c r="K23" s="38">
        <f t="shared" si="6"/>
        <v>0.4236111111111111</v>
      </c>
      <c r="L23" s="18"/>
      <c r="M23" s="4"/>
      <c r="N23" s="4"/>
      <c r="O23" s="4"/>
    </row>
    <row r="24" spans="1:15" ht="12.75">
      <c r="A24" s="28">
        <v>3.5</v>
      </c>
      <c r="B24" s="63">
        <f t="shared" si="0"/>
        <v>99.5</v>
      </c>
      <c r="C24" s="28">
        <f t="shared" si="1"/>
        <v>89.5</v>
      </c>
      <c r="D24" s="120" t="s">
        <v>541</v>
      </c>
      <c r="E24" s="29" t="s">
        <v>542</v>
      </c>
      <c r="F24" s="29">
        <v>128</v>
      </c>
      <c r="G24" s="38">
        <f t="shared" si="2"/>
        <v>0.35807291666666663</v>
      </c>
      <c r="H24" s="38">
        <f t="shared" si="3"/>
        <v>0.3736111111111111</v>
      </c>
      <c r="I24" s="38">
        <f t="shared" si="4"/>
        <v>0.3913690476190476</v>
      </c>
      <c r="J24" s="38">
        <f t="shared" si="5"/>
        <v>0.41185897435897434</v>
      </c>
      <c r="K24" s="38">
        <f t="shared" si="6"/>
        <v>0.4357638888888889</v>
      </c>
      <c r="L24" s="18"/>
      <c r="M24" s="4"/>
      <c r="N24" s="4"/>
      <c r="O24" s="4"/>
    </row>
    <row r="25" spans="1:15" ht="12.75">
      <c r="A25" s="28">
        <v>7</v>
      </c>
      <c r="B25" s="63">
        <f t="shared" si="0"/>
        <v>92.5</v>
      </c>
      <c r="C25" s="28">
        <f t="shared" si="1"/>
        <v>96.5</v>
      </c>
      <c r="D25" s="120" t="s">
        <v>543</v>
      </c>
      <c r="E25" s="29" t="s">
        <v>542</v>
      </c>
      <c r="F25" s="29"/>
      <c r="G25" s="38">
        <f t="shared" si="2"/>
        <v>0.3763020833333333</v>
      </c>
      <c r="H25" s="38">
        <f t="shared" si="3"/>
        <v>0.39305555555555555</v>
      </c>
      <c r="I25" s="38">
        <f t="shared" si="4"/>
        <v>0.41220238095238093</v>
      </c>
      <c r="J25" s="38">
        <f t="shared" si="5"/>
        <v>0.4342948717948718</v>
      </c>
      <c r="K25" s="38">
        <f t="shared" si="6"/>
        <v>0.4600694444444444</v>
      </c>
      <c r="L25" s="18"/>
      <c r="M25" s="4"/>
      <c r="N25" s="4"/>
      <c r="O25" s="4"/>
    </row>
    <row r="26" spans="1:15" ht="12.75">
      <c r="A26" s="28">
        <v>5.5</v>
      </c>
      <c r="B26" s="63">
        <f t="shared" si="0"/>
        <v>87</v>
      </c>
      <c r="C26" s="28">
        <f t="shared" si="1"/>
        <v>102</v>
      </c>
      <c r="D26" s="67" t="s">
        <v>809</v>
      </c>
      <c r="E26" s="29" t="s">
        <v>478</v>
      </c>
      <c r="F26" s="29"/>
      <c r="G26" s="38">
        <f t="shared" si="2"/>
        <v>0.390625</v>
      </c>
      <c r="H26" s="38">
        <f t="shared" si="3"/>
        <v>0.4083333333333333</v>
      </c>
      <c r="I26" s="38">
        <f t="shared" si="4"/>
        <v>0.42857142857142855</v>
      </c>
      <c r="J26" s="38">
        <f t="shared" si="5"/>
        <v>0.4519230769230769</v>
      </c>
      <c r="K26" s="38">
        <f t="shared" si="6"/>
        <v>0.47916666666666663</v>
      </c>
      <c r="L26" s="18"/>
      <c r="M26" s="4"/>
      <c r="N26" s="4"/>
      <c r="O26" s="4"/>
    </row>
    <row r="27" spans="1:15" ht="12.75">
      <c r="A27" s="28">
        <v>4</v>
      </c>
      <c r="B27" s="63">
        <f t="shared" si="0"/>
        <v>83</v>
      </c>
      <c r="C27" s="28">
        <f t="shared" si="1"/>
        <v>106</v>
      </c>
      <c r="D27" s="49" t="s">
        <v>544</v>
      </c>
      <c r="E27" s="29" t="s">
        <v>478</v>
      </c>
      <c r="F27" s="29">
        <v>132</v>
      </c>
      <c r="G27" s="38">
        <f t="shared" si="2"/>
        <v>0.40104166666666663</v>
      </c>
      <c r="H27" s="38">
        <f t="shared" si="3"/>
        <v>0.4194444444444444</v>
      </c>
      <c r="I27" s="38">
        <f t="shared" si="4"/>
        <v>0.44047619047619047</v>
      </c>
      <c r="J27" s="38">
        <f t="shared" si="5"/>
        <v>0.46474358974358976</v>
      </c>
      <c r="K27" s="38">
        <f t="shared" si="6"/>
        <v>0.4930555555555555</v>
      </c>
      <c r="L27" s="18"/>
      <c r="M27" s="4"/>
      <c r="N27" s="4"/>
      <c r="O27" s="4"/>
    </row>
    <row r="28" spans="1:15" ht="12.75">
      <c r="A28" s="28">
        <v>4</v>
      </c>
      <c r="B28" s="63">
        <f t="shared" si="0"/>
        <v>79</v>
      </c>
      <c r="C28" s="28">
        <f t="shared" si="1"/>
        <v>110</v>
      </c>
      <c r="D28" s="41" t="s">
        <v>545</v>
      </c>
      <c r="E28" s="29" t="s">
        <v>546</v>
      </c>
      <c r="F28" s="29"/>
      <c r="G28" s="38">
        <f t="shared" si="2"/>
        <v>0.4114583333333333</v>
      </c>
      <c r="H28" s="38">
        <f t="shared" si="3"/>
        <v>0.4305555555555555</v>
      </c>
      <c r="I28" s="38">
        <f t="shared" si="4"/>
        <v>0.4523809523809524</v>
      </c>
      <c r="J28" s="38">
        <f t="shared" si="5"/>
        <v>0.47756410256410253</v>
      </c>
      <c r="K28" s="38">
        <f t="shared" si="6"/>
        <v>0.5069444444444444</v>
      </c>
      <c r="L28" s="18"/>
      <c r="M28" s="4"/>
      <c r="N28" s="4"/>
      <c r="O28" s="4"/>
    </row>
    <row r="29" spans="1:15" ht="12.75">
      <c r="A29" s="28">
        <v>4.5</v>
      </c>
      <c r="B29" s="63">
        <f t="shared" si="0"/>
        <v>74.5</v>
      </c>
      <c r="C29" s="28">
        <f t="shared" si="1"/>
        <v>114.5</v>
      </c>
      <c r="D29" s="48" t="s">
        <v>547</v>
      </c>
      <c r="E29" s="29"/>
      <c r="F29" s="29"/>
      <c r="G29" s="38">
        <f t="shared" si="2"/>
        <v>0.4231770833333333</v>
      </c>
      <c r="H29" s="38">
        <f t="shared" si="3"/>
        <v>0.44305555555555554</v>
      </c>
      <c r="I29" s="38">
        <f t="shared" si="4"/>
        <v>0.4657738095238095</v>
      </c>
      <c r="J29" s="38">
        <f t="shared" si="5"/>
        <v>0.49198717948717946</v>
      </c>
      <c r="K29" s="38">
        <f t="shared" si="6"/>
        <v>0.5225694444444444</v>
      </c>
      <c r="L29" s="18"/>
      <c r="M29" s="4"/>
      <c r="N29" s="4"/>
      <c r="O29" s="4"/>
    </row>
    <row r="30" spans="1:15" ht="12.75">
      <c r="A30" s="28"/>
      <c r="B30" s="63"/>
      <c r="C30" s="28"/>
      <c r="D30" s="31" t="s">
        <v>87</v>
      </c>
      <c r="E30" s="29"/>
      <c r="F30" s="29"/>
      <c r="G30" s="38"/>
      <c r="H30" s="38"/>
      <c r="I30" s="38"/>
      <c r="J30" s="38"/>
      <c r="K30" s="38"/>
      <c r="L30" s="66"/>
      <c r="M30" s="4"/>
      <c r="N30" s="4"/>
      <c r="O30" s="4"/>
    </row>
    <row r="31" spans="1:15" ht="12.75">
      <c r="A31" s="28">
        <v>0</v>
      </c>
      <c r="B31" s="28">
        <f>B29</f>
        <v>74.5</v>
      </c>
      <c r="C31" s="28">
        <f>C29</f>
        <v>114.5</v>
      </c>
      <c r="D31" s="48" t="s">
        <v>548</v>
      </c>
      <c r="E31" s="29" t="s">
        <v>549</v>
      </c>
      <c r="F31" s="29"/>
      <c r="G31" s="35">
        <f>$L$6</f>
        <v>0.4895833333333333</v>
      </c>
      <c r="H31" s="35">
        <f>$L$6</f>
        <v>0.4895833333333333</v>
      </c>
      <c r="I31" s="35">
        <f>$L$6</f>
        <v>0.4895833333333333</v>
      </c>
      <c r="J31" s="35">
        <f>$M$6</f>
        <v>0.4895833333333333</v>
      </c>
      <c r="K31" s="35">
        <f>$M$6</f>
        <v>0.4895833333333333</v>
      </c>
      <c r="L31" s="85">
        <f>A31</f>
        <v>0</v>
      </c>
      <c r="M31" s="4"/>
      <c r="N31" s="4"/>
      <c r="O31" s="4"/>
    </row>
    <row r="32" spans="1:15" ht="12.75">
      <c r="A32" s="28">
        <v>8</v>
      </c>
      <c r="B32" s="28">
        <f aca="true" t="shared" si="7" ref="B32:B47">B31-A32</f>
        <v>66.5</v>
      </c>
      <c r="C32" s="28">
        <f aca="true" t="shared" si="8" ref="C32:C47">C31+A32</f>
        <v>122.5</v>
      </c>
      <c r="D32" s="41" t="s">
        <v>550</v>
      </c>
      <c r="E32" s="29" t="s">
        <v>549</v>
      </c>
      <c r="F32" s="29"/>
      <c r="G32" s="38">
        <f aca="true" t="shared" si="9" ref="G32:G47">SUM($G$31+$O$3*L32)</f>
        <v>0.5104166666666666</v>
      </c>
      <c r="H32" s="38">
        <f aca="true" t="shared" si="10" ref="H32:H47">SUM($H$31+$P$3*L32)</f>
        <v>0.5118055555555555</v>
      </c>
      <c r="I32" s="38">
        <f aca="true" t="shared" si="11" ref="I32:I47">SUM($I$31+$Q$3*L32)</f>
        <v>0.5133928571428571</v>
      </c>
      <c r="J32" s="38">
        <f aca="true" t="shared" si="12" ref="J32:J47">SUM($J$31+$R$3*L32)</f>
        <v>0.5152243589743589</v>
      </c>
      <c r="K32" s="38">
        <f aca="true" t="shared" si="13" ref="K32:K47">SUM($K$31+$S$3*L32)</f>
        <v>0.517361111111111</v>
      </c>
      <c r="L32" s="128">
        <f aca="true" t="shared" si="14" ref="L32:L47">L31+A32</f>
        <v>8</v>
      </c>
      <c r="M32" s="4"/>
      <c r="N32" s="4"/>
      <c r="O32" s="4"/>
    </row>
    <row r="33" spans="1:15" ht="12.75">
      <c r="A33" s="28">
        <v>5</v>
      </c>
      <c r="B33" s="28">
        <f t="shared" si="7"/>
        <v>61.5</v>
      </c>
      <c r="C33" s="28">
        <f t="shared" si="8"/>
        <v>127.5</v>
      </c>
      <c r="D33" s="41" t="s">
        <v>551</v>
      </c>
      <c r="E33" s="29" t="s">
        <v>549</v>
      </c>
      <c r="F33" s="29"/>
      <c r="G33" s="38">
        <f t="shared" si="9"/>
        <v>0.5234375</v>
      </c>
      <c r="H33" s="38">
        <f t="shared" si="10"/>
        <v>0.5256944444444445</v>
      </c>
      <c r="I33" s="38">
        <f t="shared" si="11"/>
        <v>0.5282738095238095</v>
      </c>
      <c r="J33" s="38">
        <f t="shared" si="12"/>
        <v>0.53125</v>
      </c>
      <c r="K33" s="38">
        <f t="shared" si="13"/>
        <v>0.5347222222222222</v>
      </c>
      <c r="L33" s="128">
        <f t="shared" si="14"/>
        <v>13</v>
      </c>
      <c r="M33" s="4"/>
      <c r="N33" s="4"/>
      <c r="O33" s="4"/>
    </row>
    <row r="34" spans="1:15" ht="12.75">
      <c r="A34" s="28">
        <v>3.5</v>
      </c>
      <c r="B34" s="28">
        <f t="shared" si="7"/>
        <v>58</v>
      </c>
      <c r="C34" s="28">
        <f t="shared" si="8"/>
        <v>131</v>
      </c>
      <c r="D34" s="41" t="s">
        <v>552</v>
      </c>
      <c r="E34" s="29" t="s">
        <v>549</v>
      </c>
      <c r="F34" s="29"/>
      <c r="G34" s="38">
        <f t="shared" si="9"/>
        <v>0.5325520833333333</v>
      </c>
      <c r="H34" s="38">
        <f t="shared" si="10"/>
        <v>0.5354166666666667</v>
      </c>
      <c r="I34" s="38">
        <f t="shared" si="11"/>
        <v>0.5386904761904762</v>
      </c>
      <c r="J34" s="38">
        <f t="shared" si="12"/>
        <v>0.5424679487179487</v>
      </c>
      <c r="K34" s="38">
        <f t="shared" si="13"/>
        <v>0.546875</v>
      </c>
      <c r="L34" s="128">
        <f t="shared" si="14"/>
        <v>16.5</v>
      </c>
      <c r="M34" s="4"/>
      <c r="N34" s="4"/>
      <c r="O34" s="4"/>
    </row>
    <row r="35" spans="1:15" ht="12.75">
      <c r="A35" s="28">
        <v>3.5</v>
      </c>
      <c r="B35" s="28">
        <f t="shared" si="7"/>
        <v>54.5</v>
      </c>
      <c r="C35" s="28">
        <f t="shared" si="8"/>
        <v>134.5</v>
      </c>
      <c r="D35" s="120" t="s">
        <v>553</v>
      </c>
      <c r="E35" s="29" t="s">
        <v>549</v>
      </c>
      <c r="F35" s="29">
        <v>141</v>
      </c>
      <c r="G35" s="38">
        <f t="shared" si="9"/>
        <v>0.5416666666666666</v>
      </c>
      <c r="H35" s="38">
        <f t="shared" si="10"/>
        <v>0.5451388888888888</v>
      </c>
      <c r="I35" s="38">
        <f t="shared" si="11"/>
        <v>0.5491071428571428</v>
      </c>
      <c r="J35" s="38">
        <f t="shared" si="12"/>
        <v>0.5536858974358974</v>
      </c>
      <c r="K35" s="38">
        <f t="shared" si="13"/>
        <v>0.5590277777777778</v>
      </c>
      <c r="L35" s="128">
        <f t="shared" si="14"/>
        <v>20</v>
      </c>
      <c r="M35" s="4"/>
      <c r="N35" s="4"/>
      <c r="O35" s="4"/>
    </row>
    <row r="36" spans="1:15" ht="12.75">
      <c r="A36" s="28">
        <v>1.5</v>
      </c>
      <c r="B36" s="28">
        <f t="shared" si="7"/>
        <v>53</v>
      </c>
      <c r="C36" s="28">
        <f t="shared" si="8"/>
        <v>136</v>
      </c>
      <c r="D36" s="41" t="s">
        <v>554</v>
      </c>
      <c r="E36" s="29" t="s">
        <v>50</v>
      </c>
      <c r="F36" s="29"/>
      <c r="G36" s="38">
        <f t="shared" si="9"/>
        <v>0.5455729166666666</v>
      </c>
      <c r="H36" s="38">
        <f t="shared" si="10"/>
        <v>0.5493055555555555</v>
      </c>
      <c r="I36" s="38">
        <f t="shared" si="11"/>
        <v>0.5535714285714286</v>
      </c>
      <c r="J36" s="38">
        <f t="shared" si="12"/>
        <v>0.5584935897435898</v>
      </c>
      <c r="K36" s="38">
        <f t="shared" si="13"/>
        <v>0.564236111111111</v>
      </c>
      <c r="L36" s="128">
        <f t="shared" si="14"/>
        <v>21.5</v>
      </c>
      <c r="M36" s="4"/>
      <c r="N36" s="4"/>
      <c r="O36" s="4"/>
    </row>
    <row r="37" spans="1:15" ht="12.75">
      <c r="A37" s="28">
        <v>5.5</v>
      </c>
      <c r="B37" s="28">
        <f t="shared" si="7"/>
        <v>47.5</v>
      </c>
      <c r="C37" s="28">
        <f t="shared" si="8"/>
        <v>141.5</v>
      </c>
      <c r="D37" s="49" t="s">
        <v>555</v>
      </c>
      <c r="E37" s="29" t="s">
        <v>50</v>
      </c>
      <c r="F37" s="29"/>
      <c r="G37" s="38">
        <f t="shared" si="9"/>
        <v>0.5598958333333333</v>
      </c>
      <c r="H37" s="38">
        <f t="shared" si="10"/>
        <v>0.5645833333333333</v>
      </c>
      <c r="I37" s="38">
        <f t="shared" si="11"/>
        <v>0.5699404761904762</v>
      </c>
      <c r="J37" s="38">
        <f t="shared" si="12"/>
        <v>0.5761217948717948</v>
      </c>
      <c r="K37" s="38">
        <f t="shared" si="13"/>
        <v>0.5833333333333333</v>
      </c>
      <c r="L37" s="128">
        <f t="shared" si="14"/>
        <v>27</v>
      </c>
      <c r="M37" s="4"/>
      <c r="N37" s="4"/>
      <c r="O37" s="4"/>
    </row>
    <row r="38" spans="1:15" ht="12.75">
      <c r="A38" s="28">
        <v>7</v>
      </c>
      <c r="B38" s="28">
        <f t="shared" si="7"/>
        <v>40.5</v>
      </c>
      <c r="C38" s="28">
        <f t="shared" si="8"/>
        <v>148.5</v>
      </c>
      <c r="D38" s="41" t="s">
        <v>556</v>
      </c>
      <c r="E38" s="29" t="s">
        <v>557</v>
      </c>
      <c r="F38" s="29">
        <v>120</v>
      </c>
      <c r="G38" s="38">
        <f t="shared" si="9"/>
        <v>0.578125</v>
      </c>
      <c r="H38" s="38">
        <f t="shared" si="10"/>
        <v>0.5840277777777777</v>
      </c>
      <c r="I38" s="38">
        <f t="shared" si="11"/>
        <v>0.5907738095238095</v>
      </c>
      <c r="J38" s="38">
        <f t="shared" si="12"/>
        <v>0.5985576923076923</v>
      </c>
      <c r="K38" s="38">
        <f t="shared" si="13"/>
        <v>0.6076388888888888</v>
      </c>
      <c r="L38" s="128">
        <f t="shared" si="14"/>
        <v>34</v>
      </c>
      <c r="M38" s="4"/>
      <c r="N38" s="4"/>
      <c r="O38" s="4"/>
    </row>
    <row r="39" spans="1:15" ht="12.75">
      <c r="A39" s="28">
        <v>2</v>
      </c>
      <c r="B39" s="28">
        <f t="shared" si="7"/>
        <v>38.5</v>
      </c>
      <c r="C39" s="28">
        <f t="shared" si="8"/>
        <v>150.5</v>
      </c>
      <c r="D39" s="41" t="s">
        <v>558</v>
      </c>
      <c r="E39" s="29" t="s">
        <v>336</v>
      </c>
      <c r="F39" s="29"/>
      <c r="G39" s="38">
        <f t="shared" si="9"/>
        <v>0.5833333333333333</v>
      </c>
      <c r="H39" s="38">
        <f t="shared" si="10"/>
        <v>0.5895833333333333</v>
      </c>
      <c r="I39" s="38">
        <f t="shared" si="11"/>
        <v>0.5967261904761905</v>
      </c>
      <c r="J39" s="38">
        <f t="shared" si="12"/>
        <v>0.6049679487179487</v>
      </c>
      <c r="K39" s="38">
        <f t="shared" si="13"/>
        <v>0.6145833333333333</v>
      </c>
      <c r="L39" s="128">
        <f t="shared" si="14"/>
        <v>36</v>
      </c>
      <c r="M39" s="4"/>
      <c r="N39" s="4"/>
      <c r="O39" s="4"/>
    </row>
    <row r="40" spans="1:15" ht="12.75">
      <c r="A40" s="28">
        <v>9</v>
      </c>
      <c r="B40" s="28">
        <f t="shared" si="7"/>
        <v>29.5</v>
      </c>
      <c r="C40" s="28">
        <f t="shared" si="8"/>
        <v>159.5</v>
      </c>
      <c r="D40" s="41" t="s">
        <v>559</v>
      </c>
      <c r="E40" s="29" t="s">
        <v>560</v>
      </c>
      <c r="F40" s="29"/>
      <c r="G40" s="38">
        <f t="shared" si="9"/>
        <v>0.6067708333333333</v>
      </c>
      <c r="H40" s="38">
        <f t="shared" si="10"/>
        <v>0.6145833333333333</v>
      </c>
      <c r="I40" s="38">
        <f t="shared" si="11"/>
        <v>0.6235119047619048</v>
      </c>
      <c r="J40" s="38">
        <f t="shared" si="12"/>
        <v>0.6338141025641025</v>
      </c>
      <c r="K40" s="38">
        <f t="shared" si="13"/>
        <v>0.6458333333333333</v>
      </c>
      <c r="L40" s="128">
        <f t="shared" si="14"/>
        <v>45</v>
      </c>
      <c r="M40" s="4"/>
      <c r="N40" s="4"/>
      <c r="O40" s="4"/>
    </row>
    <row r="41" spans="1:15" ht="12.75">
      <c r="A41" s="28">
        <v>2</v>
      </c>
      <c r="B41" s="28">
        <f t="shared" si="7"/>
        <v>27.5</v>
      </c>
      <c r="C41" s="28">
        <f t="shared" si="8"/>
        <v>161.5</v>
      </c>
      <c r="D41" s="67" t="s">
        <v>561</v>
      </c>
      <c r="E41" s="29" t="s">
        <v>290</v>
      </c>
      <c r="F41" s="29"/>
      <c r="G41" s="38">
        <f t="shared" si="9"/>
        <v>0.6119791666666666</v>
      </c>
      <c r="H41" s="38">
        <f t="shared" si="10"/>
        <v>0.6201388888888888</v>
      </c>
      <c r="I41" s="38">
        <f t="shared" si="11"/>
        <v>0.6294642857142857</v>
      </c>
      <c r="J41" s="38">
        <f t="shared" si="12"/>
        <v>0.6402243589743589</v>
      </c>
      <c r="K41" s="38">
        <f t="shared" si="13"/>
        <v>0.6527777777777778</v>
      </c>
      <c r="L41" s="128">
        <f t="shared" si="14"/>
        <v>47</v>
      </c>
      <c r="M41" s="4"/>
      <c r="N41" s="4"/>
      <c r="O41" s="4"/>
    </row>
    <row r="42" spans="1:15" ht="12.75">
      <c r="A42" s="28">
        <v>2</v>
      </c>
      <c r="B42" s="28">
        <f t="shared" si="7"/>
        <v>25.5</v>
      </c>
      <c r="C42" s="28">
        <f t="shared" si="8"/>
        <v>163.5</v>
      </c>
      <c r="D42" s="120" t="s">
        <v>562</v>
      </c>
      <c r="E42" s="29" t="s">
        <v>563</v>
      </c>
      <c r="F42" s="29"/>
      <c r="G42" s="38">
        <f t="shared" si="9"/>
        <v>0.6171875</v>
      </c>
      <c r="H42" s="38">
        <f t="shared" si="10"/>
        <v>0.6256944444444444</v>
      </c>
      <c r="I42" s="38">
        <f t="shared" si="11"/>
        <v>0.6354166666666666</v>
      </c>
      <c r="J42" s="38">
        <f t="shared" si="12"/>
        <v>0.6466346153846154</v>
      </c>
      <c r="K42" s="38">
        <f t="shared" si="13"/>
        <v>0.6597222222222222</v>
      </c>
      <c r="L42" s="128">
        <f t="shared" si="14"/>
        <v>49</v>
      </c>
      <c r="M42" s="4"/>
      <c r="N42" s="4"/>
      <c r="O42" s="4"/>
    </row>
    <row r="43" spans="1:15" ht="12.75">
      <c r="A43" s="28">
        <v>5</v>
      </c>
      <c r="B43" s="28">
        <f t="shared" si="7"/>
        <v>20.5</v>
      </c>
      <c r="C43" s="28">
        <f t="shared" si="8"/>
        <v>168.5</v>
      </c>
      <c r="D43" s="41" t="s">
        <v>564</v>
      </c>
      <c r="E43" s="29" t="s">
        <v>134</v>
      </c>
      <c r="F43" s="29"/>
      <c r="G43" s="38">
        <f t="shared" si="9"/>
        <v>0.6302083333333333</v>
      </c>
      <c r="H43" s="38">
        <f t="shared" si="10"/>
        <v>0.6395833333333333</v>
      </c>
      <c r="I43" s="38">
        <f t="shared" si="11"/>
        <v>0.6502976190476191</v>
      </c>
      <c r="J43" s="38">
        <f t="shared" si="12"/>
        <v>0.6626602564102564</v>
      </c>
      <c r="K43" s="38">
        <f t="shared" si="13"/>
        <v>0.6770833333333333</v>
      </c>
      <c r="L43" s="128">
        <f t="shared" si="14"/>
        <v>54</v>
      </c>
      <c r="M43" s="4"/>
      <c r="N43" s="4"/>
      <c r="O43" s="4"/>
    </row>
    <row r="44" spans="1:15" ht="12.75">
      <c r="A44" s="28">
        <v>3</v>
      </c>
      <c r="B44" s="28">
        <f t="shared" si="7"/>
        <v>17.5</v>
      </c>
      <c r="C44" s="28">
        <f t="shared" si="8"/>
        <v>171.5</v>
      </c>
      <c r="D44" s="41" t="s">
        <v>565</v>
      </c>
      <c r="E44" s="29" t="s">
        <v>566</v>
      </c>
      <c r="F44" s="29"/>
      <c r="G44" s="38">
        <f t="shared" si="9"/>
        <v>0.6380208333333333</v>
      </c>
      <c r="H44" s="38">
        <f t="shared" si="10"/>
        <v>0.6479166666666667</v>
      </c>
      <c r="I44" s="38">
        <f t="shared" si="11"/>
        <v>0.6592261904761905</v>
      </c>
      <c r="J44" s="38">
        <f t="shared" si="12"/>
        <v>0.672275641025641</v>
      </c>
      <c r="K44" s="38">
        <f t="shared" si="13"/>
        <v>0.6875</v>
      </c>
      <c r="L44" s="128">
        <f t="shared" si="14"/>
        <v>57</v>
      </c>
      <c r="M44" s="4"/>
      <c r="N44" s="4"/>
      <c r="O44" s="4"/>
    </row>
    <row r="45" spans="1:15" ht="12.75">
      <c r="A45" s="28">
        <v>6.5</v>
      </c>
      <c r="B45" s="28">
        <f t="shared" si="7"/>
        <v>11</v>
      </c>
      <c r="C45" s="28">
        <f t="shared" si="8"/>
        <v>178</v>
      </c>
      <c r="D45" s="41" t="s">
        <v>567</v>
      </c>
      <c r="E45" s="29" t="s">
        <v>566</v>
      </c>
      <c r="F45" s="29"/>
      <c r="G45" s="38">
        <f t="shared" si="9"/>
        <v>0.6549479166666666</v>
      </c>
      <c r="H45" s="38">
        <f t="shared" si="10"/>
        <v>0.6659722222222222</v>
      </c>
      <c r="I45" s="38">
        <f t="shared" si="11"/>
        <v>0.6785714285714286</v>
      </c>
      <c r="J45" s="38">
        <f t="shared" si="12"/>
        <v>0.6931089743589743</v>
      </c>
      <c r="K45" s="38">
        <f t="shared" si="13"/>
        <v>0.7100694444444444</v>
      </c>
      <c r="L45" s="128">
        <f t="shared" si="14"/>
        <v>63.5</v>
      </c>
      <c r="M45" s="4"/>
      <c r="N45" s="4"/>
      <c r="O45" s="4"/>
    </row>
    <row r="46" spans="1:15" ht="12.75">
      <c r="A46" s="28">
        <v>4</v>
      </c>
      <c r="B46" s="28">
        <f t="shared" si="7"/>
        <v>7</v>
      </c>
      <c r="C46" s="28">
        <f t="shared" si="8"/>
        <v>182</v>
      </c>
      <c r="D46" s="41" t="s">
        <v>568</v>
      </c>
      <c r="E46" s="29" t="s">
        <v>200</v>
      </c>
      <c r="F46" s="29"/>
      <c r="G46" s="38">
        <f t="shared" si="9"/>
        <v>0.6653645833333333</v>
      </c>
      <c r="H46" s="38">
        <f t="shared" si="10"/>
        <v>0.6770833333333333</v>
      </c>
      <c r="I46" s="38">
        <f t="shared" si="11"/>
        <v>0.6904761904761905</v>
      </c>
      <c r="J46" s="38">
        <f t="shared" si="12"/>
        <v>0.7059294871794871</v>
      </c>
      <c r="K46" s="38">
        <f t="shared" si="13"/>
        <v>0.7239583333333333</v>
      </c>
      <c r="L46" s="128">
        <f t="shared" si="14"/>
        <v>67.5</v>
      </c>
      <c r="M46" s="4"/>
      <c r="N46" s="4"/>
      <c r="O46" s="4"/>
    </row>
    <row r="47" spans="1:15" ht="12.75">
      <c r="A47" s="28">
        <v>7</v>
      </c>
      <c r="B47" s="28">
        <f t="shared" si="7"/>
        <v>0</v>
      </c>
      <c r="C47" s="28">
        <f t="shared" si="8"/>
        <v>189</v>
      </c>
      <c r="D47" s="48" t="s">
        <v>569</v>
      </c>
      <c r="E47" s="29"/>
      <c r="F47" s="29">
        <v>30</v>
      </c>
      <c r="G47" s="38">
        <f t="shared" si="9"/>
        <v>0.68359375</v>
      </c>
      <c r="H47" s="38">
        <f t="shared" si="10"/>
        <v>0.6965277777777777</v>
      </c>
      <c r="I47" s="38">
        <f t="shared" si="11"/>
        <v>0.7113095238095237</v>
      </c>
      <c r="J47" s="38">
        <f t="shared" si="12"/>
        <v>0.7283653846153846</v>
      </c>
      <c r="K47" s="38">
        <f t="shared" si="13"/>
        <v>0.7482638888888888</v>
      </c>
      <c r="L47" s="128">
        <f t="shared" si="14"/>
        <v>74.5</v>
      </c>
      <c r="M47" s="4"/>
      <c r="N47" s="4"/>
      <c r="O47" s="4"/>
    </row>
    <row r="48" spans="1:15" ht="12.75">
      <c r="A48" s="63"/>
      <c r="B48" s="28"/>
      <c r="C48" s="28"/>
      <c r="D48" s="120"/>
      <c r="E48" s="29"/>
      <c r="F48" s="29"/>
      <c r="G48" s="29"/>
      <c r="H48" s="38"/>
      <c r="I48" s="38"/>
      <c r="J48" s="38"/>
      <c r="K48" s="38"/>
      <c r="L48" s="18"/>
      <c r="M48" s="4"/>
      <c r="N48" s="3"/>
      <c r="O48" s="3"/>
    </row>
    <row r="49" spans="1:15" ht="12.75">
      <c r="A49" s="63"/>
      <c r="B49" s="28"/>
      <c r="C49" s="28"/>
      <c r="D49" s="120"/>
      <c r="E49" s="29"/>
      <c r="F49" s="29"/>
      <c r="G49" s="29"/>
      <c r="H49" s="38"/>
      <c r="I49" s="38"/>
      <c r="J49" s="38"/>
      <c r="K49" s="38"/>
      <c r="L49" s="18"/>
      <c r="M49" s="4"/>
      <c r="N49" s="3"/>
      <c r="O49" s="3"/>
    </row>
    <row r="50" spans="1:15" ht="12.75">
      <c r="A50" s="63"/>
      <c r="B50" s="28"/>
      <c r="C50" s="28"/>
      <c r="D50" s="120"/>
      <c r="E50" s="29"/>
      <c r="F50" s="29"/>
      <c r="G50" s="29"/>
      <c r="H50" s="38"/>
      <c r="I50" s="38"/>
      <c r="J50" s="38"/>
      <c r="K50" s="38"/>
      <c r="L50" s="18"/>
      <c r="M50" s="4"/>
      <c r="N50" s="3"/>
      <c r="O50" s="3"/>
    </row>
    <row r="51" spans="1:15" ht="12.75">
      <c r="A51" s="63"/>
      <c r="B51" s="28"/>
      <c r="C51" s="28"/>
      <c r="D51" s="120"/>
      <c r="E51" s="29"/>
      <c r="F51" s="29"/>
      <c r="G51" s="29"/>
      <c r="H51" s="38"/>
      <c r="I51" s="38"/>
      <c r="J51" s="38"/>
      <c r="K51" s="38"/>
      <c r="L51" s="18"/>
      <c r="M51" s="4"/>
      <c r="N51" s="3"/>
      <c r="O51" s="3"/>
    </row>
    <row r="52" spans="1:15" ht="12.75">
      <c r="A52" s="63"/>
      <c r="B52" s="28"/>
      <c r="C52" s="28"/>
      <c r="D52" s="120"/>
      <c r="E52" s="29"/>
      <c r="F52" s="29"/>
      <c r="G52" s="29"/>
      <c r="H52" s="38"/>
      <c r="I52" s="38"/>
      <c r="J52" s="38"/>
      <c r="K52" s="38"/>
      <c r="L52" s="18"/>
      <c r="M52" s="4"/>
      <c r="N52" s="3"/>
      <c r="O52" s="3"/>
    </row>
    <row r="53" spans="1:15" ht="12.75">
      <c r="A53" s="63"/>
      <c r="B53" s="28"/>
      <c r="C53" s="28"/>
      <c r="D53" s="41"/>
      <c r="E53" s="29"/>
      <c r="F53" s="29"/>
      <c r="G53" s="29"/>
      <c r="H53" s="38"/>
      <c r="I53" s="38"/>
      <c r="J53" s="38"/>
      <c r="K53" s="38"/>
      <c r="L53" s="18"/>
      <c r="M53" s="4"/>
      <c r="N53" s="3"/>
      <c r="O53" s="3"/>
    </row>
    <row r="54" spans="1:15" ht="12.75">
      <c r="A54" s="63"/>
      <c r="B54" s="28"/>
      <c r="C54" s="28"/>
      <c r="D54" s="120"/>
      <c r="E54" s="29"/>
      <c r="F54" s="29"/>
      <c r="G54" s="29"/>
      <c r="H54" s="38"/>
      <c r="I54" s="38"/>
      <c r="J54" s="38"/>
      <c r="K54" s="38"/>
      <c r="L54" s="18"/>
      <c r="M54" s="4"/>
      <c r="N54" s="3"/>
      <c r="O54" s="3"/>
    </row>
    <row r="55" spans="1:15" ht="12.75">
      <c r="A55" s="63"/>
      <c r="B55" s="28"/>
      <c r="C55" s="28"/>
      <c r="D55" s="120"/>
      <c r="E55" s="29"/>
      <c r="F55" s="29"/>
      <c r="G55" s="29"/>
      <c r="H55" s="38"/>
      <c r="I55" s="38"/>
      <c r="J55" s="38"/>
      <c r="K55" s="38"/>
      <c r="L55" s="18"/>
      <c r="M55" s="4"/>
      <c r="N55" s="3"/>
      <c r="O55" s="3"/>
    </row>
    <row r="56" spans="2:10" ht="12.75">
      <c r="B56" s="121"/>
      <c r="C56" s="121"/>
      <c r="D56" s="129"/>
      <c r="E56" s="10"/>
      <c r="F56" s="10"/>
      <c r="G56" s="10"/>
      <c r="H56" s="130"/>
      <c r="I56" s="130"/>
      <c r="J56" s="130"/>
    </row>
    <row r="57" spans="2:10" ht="12.75">
      <c r="B57" s="121"/>
      <c r="C57" s="121"/>
      <c r="D57" s="129"/>
      <c r="E57" s="10"/>
      <c r="F57" s="10"/>
      <c r="G57" s="10"/>
      <c r="H57" s="130"/>
      <c r="I57" s="130"/>
      <c r="J57" s="130"/>
    </row>
    <row r="58" spans="2:10" ht="12.75">
      <c r="B58" s="121"/>
      <c r="C58" s="121"/>
      <c r="D58" s="129"/>
      <c r="E58" s="10"/>
      <c r="F58" s="10"/>
      <c r="G58" s="10"/>
      <c r="H58" s="130"/>
      <c r="I58" s="130"/>
      <c r="J58" s="130"/>
    </row>
    <row r="59" spans="2:10" ht="12.75">
      <c r="B59" s="121"/>
      <c r="C59" s="121"/>
      <c r="D59" s="131"/>
      <c r="E59" s="10"/>
      <c r="F59" s="10"/>
      <c r="G59" s="10"/>
      <c r="H59" s="130"/>
      <c r="I59" s="130"/>
      <c r="J59" s="130"/>
    </row>
    <row r="60" spans="2:10" ht="12.75">
      <c r="B60" s="111"/>
      <c r="C60" s="111"/>
      <c r="D60" s="11"/>
      <c r="E60" s="10"/>
      <c r="F60" s="10"/>
      <c r="G60" s="10"/>
      <c r="H60" s="123"/>
      <c r="I60" s="123"/>
      <c r="J60" s="123"/>
    </row>
    <row r="61" spans="2:10" ht="12.75">
      <c r="B61" s="111"/>
      <c r="C61" s="111"/>
      <c r="D61" s="11"/>
      <c r="E61" s="10"/>
      <c r="F61" s="10"/>
      <c r="G61" s="10"/>
      <c r="H61" s="123"/>
      <c r="I61" s="123"/>
      <c r="J61" s="123"/>
    </row>
    <row r="62" spans="2:10" ht="12.75">
      <c r="B62" s="6"/>
      <c r="C62" s="111"/>
      <c r="D62" s="11"/>
      <c r="E62" s="10"/>
      <c r="F62" s="10"/>
      <c r="G62" s="10"/>
      <c r="H62" s="123"/>
      <c r="I62" s="123"/>
      <c r="J62" s="123"/>
    </row>
    <row r="64" spans="2:10" ht="12.75">
      <c r="B64" s="111"/>
      <c r="C64" s="111"/>
      <c r="D64" s="132"/>
      <c r="E64" s="10"/>
      <c r="F64" s="10"/>
      <c r="G64" s="10"/>
      <c r="H64" s="123"/>
      <c r="I64" s="123"/>
      <c r="J64" s="123"/>
    </row>
    <row r="65" spans="2:10" ht="12.75">
      <c r="B65" s="111"/>
      <c r="C65" s="111"/>
      <c r="D65" s="11"/>
      <c r="E65" s="10"/>
      <c r="F65" s="10"/>
      <c r="G65" s="10"/>
      <c r="H65" s="123"/>
      <c r="I65" s="123"/>
      <c r="J65" s="123"/>
    </row>
    <row r="66" spans="2:10" ht="12.75">
      <c r="B66" s="111"/>
      <c r="C66" s="111"/>
      <c r="D66" s="11"/>
      <c r="E66" s="10"/>
      <c r="F66" s="10"/>
      <c r="G66" s="10"/>
      <c r="H66" s="123"/>
      <c r="I66" s="123"/>
      <c r="J66" s="123"/>
    </row>
    <row r="67" spans="2:10" ht="12.75">
      <c r="B67" s="111"/>
      <c r="C67" s="111"/>
      <c r="D67" s="11"/>
      <c r="E67" s="10"/>
      <c r="F67" s="10"/>
      <c r="G67" s="10"/>
      <c r="H67" s="123"/>
      <c r="I67" s="123"/>
      <c r="J67" s="123"/>
    </row>
    <row r="68" spans="2:10" ht="12.75">
      <c r="B68" s="111"/>
      <c r="C68" s="111"/>
      <c r="D68" s="124"/>
      <c r="E68" s="10"/>
      <c r="F68" s="10"/>
      <c r="G68" s="10"/>
      <c r="H68" s="123"/>
      <c r="I68" s="123"/>
      <c r="J68" s="123"/>
    </row>
    <row r="69" spans="2:10" ht="12.75">
      <c r="B69" s="111"/>
      <c r="C69" s="111"/>
      <c r="D69" s="11"/>
      <c r="E69" s="10"/>
      <c r="F69" s="10"/>
      <c r="G69" s="10"/>
      <c r="H69" s="123"/>
      <c r="I69" s="123"/>
      <c r="J69" s="123"/>
    </row>
    <row r="70" spans="2:10" ht="12.75">
      <c r="B70" s="6"/>
      <c r="C70" s="111"/>
      <c r="D70" s="11"/>
      <c r="E70" s="10"/>
      <c r="F70" s="10"/>
      <c r="G70" s="10"/>
      <c r="H70" s="6"/>
      <c r="I70" s="6"/>
      <c r="J70" s="6"/>
    </row>
    <row r="71" spans="2:11" ht="12.75">
      <c r="B71" s="111"/>
      <c r="C71" s="111"/>
      <c r="D71" s="11"/>
      <c r="E71" s="10"/>
      <c r="F71" s="10"/>
      <c r="G71" s="10"/>
      <c r="H71" s="123"/>
      <c r="I71" s="123"/>
      <c r="J71" s="123"/>
      <c r="K71" s="112"/>
    </row>
    <row r="72" spans="2:11" ht="12.75">
      <c r="B72" s="111"/>
      <c r="C72" s="111"/>
      <c r="D72" s="124"/>
      <c r="E72" s="10"/>
      <c r="F72" s="10"/>
      <c r="G72" s="10"/>
      <c r="H72" s="123"/>
      <c r="I72" s="123"/>
      <c r="J72" s="123"/>
      <c r="K72" s="112"/>
    </row>
    <row r="73" spans="2:11" ht="12.75">
      <c r="B73" s="6"/>
      <c r="C73" s="6"/>
      <c r="D73" s="11"/>
      <c r="E73" s="10"/>
      <c r="F73" s="10"/>
      <c r="G73" s="10"/>
      <c r="H73" s="123"/>
      <c r="I73" s="123"/>
      <c r="J73" s="123"/>
      <c r="K73" s="112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&amp;L&amp;F   &amp;D  &amp;T&amp;R&amp;8les communes en lettres majuscules sont des
 chefs-lieux de cantons, sous-préfectures ou préfectures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75" zoomScaleNormal="75" zoomScalePageLayoutView="0" workbookViewId="0" topLeftCell="A16">
      <selection activeCell="F47" sqref="F47"/>
    </sheetView>
  </sheetViews>
  <sheetFormatPr defaultColWidth="8.57421875" defaultRowHeight="12.75"/>
  <cols>
    <col min="1" max="1" width="6.7109375" style="106" customWidth="1"/>
    <col min="2" max="3" width="8.7109375" style="107" customWidth="1"/>
    <col min="4" max="4" width="31.7109375" style="108" customWidth="1"/>
    <col min="5" max="10" width="7.7109375" style="107" customWidth="1"/>
    <col min="11" max="11" width="7.7109375" style="109" customWidth="1"/>
    <col min="12" max="14" width="8.57421875" style="108" customWidth="1"/>
    <col min="15" max="19" width="9.421875" style="108" customWidth="1"/>
    <col min="20" max="20" width="8.57421875" style="108" customWidth="1"/>
    <col min="21" max="16384" width="8.57421875" style="108" customWidth="1"/>
  </cols>
  <sheetData>
    <row r="1" spans="1:19" ht="12.7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1"/>
      <c r="M2" s="6"/>
      <c r="N2" s="11"/>
      <c r="O2" s="11"/>
      <c r="P2" s="5"/>
      <c r="Q2" s="5"/>
      <c r="R2" s="5"/>
      <c r="S2" s="12"/>
    </row>
    <row r="3" spans="1:19" ht="12.75">
      <c r="A3" s="210" t="s">
        <v>570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11"/>
    </row>
    <row r="5" spans="1:14" ht="12.75">
      <c r="A5" s="111"/>
      <c r="B5" s="6"/>
      <c r="C5" s="210" t="s">
        <v>571</v>
      </c>
      <c r="D5" s="210"/>
      <c r="E5" s="210"/>
      <c r="F5" s="210"/>
      <c r="G5" s="210"/>
      <c r="H5" s="111">
        <v>187</v>
      </c>
      <c r="I5" s="6" t="s">
        <v>8</v>
      </c>
      <c r="J5" s="6"/>
      <c r="K5" s="112"/>
      <c r="L5" s="18">
        <v>0.125</v>
      </c>
      <c r="M5" s="18">
        <v>0.125</v>
      </c>
      <c r="N5" s="3" t="s">
        <v>9</v>
      </c>
    </row>
    <row r="6" spans="1:15" ht="12.75">
      <c r="A6" s="113"/>
      <c r="B6" s="114" t="s">
        <v>8</v>
      </c>
      <c r="C6" s="115"/>
      <c r="D6" s="116" t="s">
        <v>10</v>
      </c>
      <c r="E6" s="22" t="s">
        <v>11</v>
      </c>
      <c r="F6" s="133" t="s">
        <v>12</v>
      </c>
      <c r="G6" s="213" t="s">
        <v>13</v>
      </c>
      <c r="H6" s="213"/>
      <c r="I6" s="213"/>
      <c r="J6" s="213"/>
      <c r="K6" s="213"/>
      <c r="L6" s="18">
        <v>0.4583333333333333</v>
      </c>
      <c r="M6" s="18">
        <v>0.4583333333333333</v>
      </c>
      <c r="N6" s="16" t="s">
        <v>14</v>
      </c>
      <c r="O6" s="3"/>
    </row>
    <row r="7" spans="1:15" ht="12.75">
      <c r="A7" s="117" t="s">
        <v>15</v>
      </c>
      <c r="B7" s="118" t="s">
        <v>16</v>
      </c>
      <c r="C7" s="118" t="s">
        <v>17</v>
      </c>
      <c r="D7" s="119"/>
      <c r="E7" s="27" t="s">
        <v>18</v>
      </c>
      <c r="F7" s="134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  <c r="M7" s="4"/>
      <c r="N7" s="3"/>
      <c r="O7" s="3"/>
    </row>
    <row r="8" spans="1:15" ht="12.75">
      <c r="A8" s="28"/>
      <c r="B8" s="28"/>
      <c r="C8" s="28"/>
      <c r="D8" s="29" t="s">
        <v>572</v>
      </c>
      <c r="E8" s="135"/>
      <c r="F8" s="135"/>
      <c r="G8" s="135"/>
      <c r="H8" s="30"/>
      <c r="I8" s="30"/>
      <c r="J8" s="30"/>
      <c r="K8" s="30"/>
      <c r="L8" s="33"/>
      <c r="M8" s="4"/>
      <c r="N8" s="3"/>
      <c r="O8" s="3"/>
    </row>
    <row r="9" spans="1:15" ht="12.75">
      <c r="A9" s="28"/>
      <c r="B9" s="28">
        <f>$H$5</f>
        <v>187</v>
      </c>
      <c r="C9" s="28">
        <v>0</v>
      </c>
      <c r="D9" s="48" t="s">
        <v>573</v>
      </c>
      <c r="E9" s="135" t="s">
        <v>200</v>
      </c>
      <c r="F9" s="29">
        <v>30</v>
      </c>
      <c r="G9" s="35">
        <f>$L$5</f>
        <v>0.125</v>
      </c>
      <c r="H9" s="35">
        <f>$L$5</f>
        <v>0.125</v>
      </c>
      <c r="I9" s="35">
        <f>$L$5</f>
        <v>0.125</v>
      </c>
      <c r="J9" s="35">
        <f>$M$5</f>
        <v>0.125</v>
      </c>
      <c r="K9" s="35">
        <f>$M$5</f>
        <v>0.125</v>
      </c>
      <c r="L9" s="36"/>
      <c r="M9" s="4"/>
      <c r="N9" s="4"/>
      <c r="O9" s="4"/>
    </row>
    <row r="10" spans="1:15" ht="12.75">
      <c r="A10" s="28">
        <v>8.5</v>
      </c>
      <c r="B10" s="28">
        <f aca="true" t="shared" si="0" ref="B10:B28">B9-A10</f>
        <v>178.5</v>
      </c>
      <c r="C10" s="28">
        <f aca="true" t="shared" si="1" ref="C10:C28">C9+A10</f>
        <v>8.5</v>
      </c>
      <c r="D10" s="41" t="s">
        <v>574</v>
      </c>
      <c r="E10" s="135" t="s">
        <v>200</v>
      </c>
      <c r="F10" s="29"/>
      <c r="G10" s="38">
        <f aca="true" t="shared" si="2" ref="G10:G28">SUM($G$9+$O$3*C10)</f>
        <v>0.14713541666666666</v>
      </c>
      <c r="H10" s="38">
        <f aca="true" t="shared" si="3" ref="H10:H28">SUM($H$9+$P$3*C10)</f>
        <v>0.1486111111111111</v>
      </c>
      <c r="I10" s="38">
        <f aca="true" t="shared" si="4" ref="I10:I28">SUM($I$9+$Q$3*C10)</f>
        <v>0.15029761904761904</v>
      </c>
      <c r="J10" s="38">
        <f aca="true" t="shared" si="5" ref="J10:J28">SUM($J$9+$R$3*C10)</f>
        <v>0.15224358974358976</v>
      </c>
      <c r="K10" s="38">
        <f aca="true" t="shared" si="6" ref="K10:K28">SUM($K$9+$S$3*C10)</f>
        <v>0.1545138888888889</v>
      </c>
      <c r="M10" s="4"/>
      <c r="N10" s="4"/>
      <c r="O10" s="4"/>
    </row>
    <row r="11" spans="1:15" ht="12.75">
      <c r="A11" s="28">
        <v>5.5</v>
      </c>
      <c r="B11" s="28">
        <f t="shared" si="0"/>
        <v>173</v>
      </c>
      <c r="C11" s="28">
        <f t="shared" si="1"/>
        <v>14</v>
      </c>
      <c r="D11" s="41" t="s">
        <v>575</v>
      </c>
      <c r="E11" s="135" t="s">
        <v>351</v>
      </c>
      <c r="F11" s="29"/>
      <c r="G11" s="38">
        <f t="shared" si="2"/>
        <v>0.16145833333333331</v>
      </c>
      <c r="H11" s="38">
        <f t="shared" si="3"/>
        <v>0.1638888888888889</v>
      </c>
      <c r="I11" s="38">
        <f t="shared" si="4"/>
        <v>0.16666666666666666</v>
      </c>
      <c r="J11" s="38">
        <f t="shared" si="5"/>
        <v>0.16987179487179488</v>
      </c>
      <c r="K11" s="38">
        <f t="shared" si="6"/>
        <v>0.1736111111111111</v>
      </c>
      <c r="L11" s="36"/>
      <c r="M11" s="4"/>
      <c r="N11" s="4"/>
      <c r="O11" s="4"/>
    </row>
    <row r="12" spans="1:15" ht="12.75">
      <c r="A12" s="28">
        <v>10</v>
      </c>
      <c r="B12" s="28">
        <f t="shared" si="0"/>
        <v>163</v>
      </c>
      <c r="C12" s="28">
        <f t="shared" si="1"/>
        <v>24</v>
      </c>
      <c r="D12" s="41" t="s">
        <v>576</v>
      </c>
      <c r="E12" s="135" t="s">
        <v>351</v>
      </c>
      <c r="F12" s="29">
        <v>90</v>
      </c>
      <c r="G12" s="38">
        <f t="shared" si="2"/>
        <v>0.1875</v>
      </c>
      <c r="H12" s="38">
        <f t="shared" si="3"/>
        <v>0.19166666666666665</v>
      </c>
      <c r="I12" s="38">
        <f t="shared" si="4"/>
        <v>0.19642857142857142</v>
      </c>
      <c r="J12" s="38">
        <f t="shared" si="5"/>
        <v>0.20192307692307693</v>
      </c>
      <c r="K12" s="38">
        <f t="shared" si="6"/>
        <v>0.20833333333333331</v>
      </c>
      <c r="L12" s="36"/>
      <c r="M12" s="4"/>
      <c r="N12" s="4"/>
      <c r="O12" s="4"/>
    </row>
    <row r="13" spans="1:15" ht="12.75">
      <c r="A13" s="28">
        <v>5</v>
      </c>
      <c r="B13" s="28">
        <f t="shared" si="0"/>
        <v>158</v>
      </c>
      <c r="C13" s="28">
        <f t="shared" si="1"/>
        <v>29</v>
      </c>
      <c r="D13" s="41" t="s">
        <v>577</v>
      </c>
      <c r="E13" s="135" t="s">
        <v>333</v>
      </c>
      <c r="F13" s="29"/>
      <c r="G13" s="38">
        <f t="shared" si="2"/>
        <v>0.20052083333333331</v>
      </c>
      <c r="H13" s="38">
        <f t="shared" si="3"/>
        <v>0.20555555555555555</v>
      </c>
      <c r="I13" s="38">
        <f t="shared" si="4"/>
        <v>0.2113095238095238</v>
      </c>
      <c r="J13" s="38">
        <f t="shared" si="5"/>
        <v>0.21794871794871795</v>
      </c>
      <c r="K13" s="38">
        <f t="shared" si="6"/>
        <v>0.22569444444444442</v>
      </c>
      <c r="L13" s="36"/>
      <c r="M13" s="4"/>
      <c r="N13" s="4"/>
      <c r="O13" s="4"/>
    </row>
    <row r="14" spans="1:15" ht="12.75">
      <c r="A14" s="28">
        <v>6.5</v>
      </c>
      <c r="B14" s="28">
        <f t="shared" si="0"/>
        <v>151.5</v>
      </c>
      <c r="C14" s="28">
        <f t="shared" si="1"/>
        <v>35.5</v>
      </c>
      <c r="D14" s="49" t="s">
        <v>578</v>
      </c>
      <c r="E14" s="135" t="s">
        <v>579</v>
      </c>
      <c r="F14" s="29"/>
      <c r="G14" s="38">
        <f t="shared" si="2"/>
        <v>0.21744791666666666</v>
      </c>
      <c r="H14" s="38">
        <f t="shared" si="3"/>
        <v>0.2236111111111111</v>
      </c>
      <c r="I14" s="38">
        <f t="shared" si="4"/>
        <v>0.23065476190476192</v>
      </c>
      <c r="J14" s="38">
        <f t="shared" si="5"/>
        <v>0.23878205128205127</v>
      </c>
      <c r="K14" s="38">
        <f t="shared" si="6"/>
        <v>0.2482638888888889</v>
      </c>
      <c r="L14" s="36"/>
      <c r="M14" s="4"/>
      <c r="N14" s="4"/>
      <c r="O14" s="4"/>
    </row>
    <row r="15" spans="1:15" ht="12.75">
      <c r="A15" s="28">
        <v>3</v>
      </c>
      <c r="B15" s="28">
        <f t="shared" si="0"/>
        <v>148.5</v>
      </c>
      <c r="C15" s="28">
        <f t="shared" si="1"/>
        <v>38.5</v>
      </c>
      <c r="D15" s="41" t="s">
        <v>580</v>
      </c>
      <c r="E15" s="135" t="s">
        <v>579</v>
      </c>
      <c r="F15" s="29"/>
      <c r="G15" s="38">
        <f t="shared" si="2"/>
        <v>0.22526041666666666</v>
      </c>
      <c r="H15" s="38">
        <f t="shared" si="3"/>
        <v>0.23194444444444443</v>
      </c>
      <c r="I15" s="38">
        <f t="shared" si="4"/>
        <v>0.23958333333333331</v>
      </c>
      <c r="J15" s="38">
        <f t="shared" si="5"/>
        <v>0.2483974358974359</v>
      </c>
      <c r="K15" s="38">
        <f t="shared" si="6"/>
        <v>0.2586805555555556</v>
      </c>
      <c r="L15" s="36"/>
      <c r="M15" s="4"/>
      <c r="N15" s="4"/>
      <c r="O15" s="4"/>
    </row>
    <row r="16" spans="1:15" ht="12.75">
      <c r="A16" s="28">
        <v>2</v>
      </c>
      <c r="B16" s="28">
        <f t="shared" si="0"/>
        <v>146.5</v>
      </c>
      <c r="C16" s="28">
        <f t="shared" si="1"/>
        <v>40.5</v>
      </c>
      <c r="D16" s="41" t="s">
        <v>581</v>
      </c>
      <c r="E16" s="135" t="s">
        <v>582</v>
      </c>
      <c r="F16" s="29"/>
      <c r="G16" s="38">
        <f t="shared" si="2"/>
        <v>0.23046875</v>
      </c>
      <c r="H16" s="38">
        <f t="shared" si="3"/>
        <v>0.2375</v>
      </c>
      <c r="I16" s="38">
        <f t="shared" si="4"/>
        <v>0.24553571428571427</v>
      </c>
      <c r="J16" s="38">
        <f t="shared" si="5"/>
        <v>0.2548076923076923</v>
      </c>
      <c r="K16" s="38">
        <f t="shared" si="6"/>
        <v>0.265625</v>
      </c>
      <c r="L16" s="36"/>
      <c r="M16" s="4"/>
      <c r="N16" s="4"/>
      <c r="O16" s="4"/>
    </row>
    <row r="17" spans="1:15" ht="12.75">
      <c r="A17" s="28">
        <v>1.5</v>
      </c>
      <c r="B17" s="28">
        <f t="shared" si="0"/>
        <v>145</v>
      </c>
      <c r="C17" s="28">
        <f t="shared" si="1"/>
        <v>42</v>
      </c>
      <c r="D17" s="41" t="s">
        <v>583</v>
      </c>
      <c r="E17" s="135" t="s">
        <v>582</v>
      </c>
      <c r="F17" s="29"/>
      <c r="G17" s="38">
        <f t="shared" si="2"/>
        <v>0.234375</v>
      </c>
      <c r="H17" s="38">
        <f t="shared" si="3"/>
        <v>0.24166666666666664</v>
      </c>
      <c r="I17" s="38">
        <f t="shared" si="4"/>
        <v>0.25</v>
      </c>
      <c r="J17" s="38">
        <f t="shared" si="5"/>
        <v>0.2596153846153846</v>
      </c>
      <c r="K17" s="38">
        <f t="shared" si="6"/>
        <v>0.2708333333333333</v>
      </c>
      <c r="L17" s="36"/>
      <c r="M17" s="4"/>
      <c r="N17" s="4"/>
      <c r="O17" s="4"/>
    </row>
    <row r="18" spans="1:15" ht="12.75">
      <c r="A18" s="28">
        <v>6.5</v>
      </c>
      <c r="B18" s="28">
        <f t="shared" si="0"/>
        <v>138.5</v>
      </c>
      <c r="C18" s="28">
        <f t="shared" si="1"/>
        <v>48.5</v>
      </c>
      <c r="D18" s="41" t="s">
        <v>584</v>
      </c>
      <c r="E18" s="135" t="s">
        <v>582</v>
      </c>
      <c r="F18" s="29"/>
      <c r="G18" s="38">
        <f t="shared" si="2"/>
        <v>0.2513020833333333</v>
      </c>
      <c r="H18" s="38">
        <f t="shared" si="3"/>
        <v>0.2597222222222222</v>
      </c>
      <c r="I18" s="38">
        <f t="shared" si="4"/>
        <v>0.2693452380952381</v>
      </c>
      <c r="J18" s="38">
        <f t="shared" si="5"/>
        <v>0.28044871794871795</v>
      </c>
      <c r="K18" s="38">
        <f t="shared" si="6"/>
        <v>0.2934027777777778</v>
      </c>
      <c r="L18" s="36"/>
      <c r="M18" s="4"/>
      <c r="N18" s="4"/>
      <c r="O18" s="4"/>
    </row>
    <row r="19" spans="1:15" ht="12.75">
      <c r="A19" s="28">
        <v>9.5</v>
      </c>
      <c r="B19" s="28">
        <f t="shared" si="0"/>
        <v>129</v>
      </c>
      <c r="C19" s="28">
        <f t="shared" si="1"/>
        <v>58</v>
      </c>
      <c r="D19" s="41" t="s">
        <v>585</v>
      </c>
      <c r="E19" s="135" t="s">
        <v>582</v>
      </c>
      <c r="F19" s="29"/>
      <c r="G19" s="38">
        <f t="shared" si="2"/>
        <v>0.27604166666666663</v>
      </c>
      <c r="H19" s="38">
        <f t="shared" si="3"/>
        <v>0.2861111111111111</v>
      </c>
      <c r="I19" s="38">
        <f t="shared" si="4"/>
        <v>0.2976190476190476</v>
      </c>
      <c r="J19" s="38">
        <f t="shared" si="5"/>
        <v>0.3108974358974359</v>
      </c>
      <c r="K19" s="38">
        <f t="shared" si="6"/>
        <v>0.32638888888888884</v>
      </c>
      <c r="L19" s="36"/>
      <c r="M19" s="4"/>
      <c r="N19" s="4"/>
      <c r="O19" s="4"/>
    </row>
    <row r="20" spans="1:15" ht="12.75">
      <c r="A20" s="28">
        <v>5</v>
      </c>
      <c r="B20" s="28">
        <f t="shared" si="0"/>
        <v>124</v>
      </c>
      <c r="C20" s="28">
        <f t="shared" si="1"/>
        <v>63</v>
      </c>
      <c r="D20" s="41" t="s">
        <v>586</v>
      </c>
      <c r="E20" s="135" t="s">
        <v>582</v>
      </c>
      <c r="F20" s="29"/>
      <c r="G20" s="38">
        <f t="shared" si="2"/>
        <v>0.2890625</v>
      </c>
      <c r="H20" s="38">
        <f t="shared" si="3"/>
        <v>0.3</v>
      </c>
      <c r="I20" s="38">
        <f t="shared" si="4"/>
        <v>0.3125</v>
      </c>
      <c r="J20" s="38">
        <f t="shared" si="5"/>
        <v>0.3269230769230769</v>
      </c>
      <c r="K20" s="38">
        <f t="shared" si="6"/>
        <v>0.34375</v>
      </c>
      <c r="L20" s="36"/>
      <c r="M20" s="4"/>
      <c r="N20" s="4"/>
      <c r="O20" s="4"/>
    </row>
    <row r="21" spans="1:15" ht="12.75">
      <c r="A21" s="28">
        <v>3</v>
      </c>
      <c r="B21" s="28">
        <f t="shared" si="0"/>
        <v>121</v>
      </c>
      <c r="C21" s="28">
        <f t="shared" si="1"/>
        <v>66</v>
      </c>
      <c r="D21" s="41" t="s">
        <v>587</v>
      </c>
      <c r="E21" s="135" t="s">
        <v>582</v>
      </c>
      <c r="F21" s="29"/>
      <c r="G21" s="38">
        <f t="shared" si="2"/>
        <v>0.296875</v>
      </c>
      <c r="H21" s="38">
        <f t="shared" si="3"/>
        <v>0.30833333333333335</v>
      </c>
      <c r="I21" s="38">
        <f t="shared" si="4"/>
        <v>0.3214285714285714</v>
      </c>
      <c r="J21" s="38">
        <f t="shared" si="5"/>
        <v>0.33653846153846156</v>
      </c>
      <c r="K21" s="38">
        <f t="shared" si="6"/>
        <v>0.35416666666666663</v>
      </c>
      <c r="L21" s="36"/>
      <c r="M21" s="4"/>
      <c r="N21" s="4"/>
      <c r="O21" s="4"/>
    </row>
    <row r="22" spans="1:15" ht="12.75">
      <c r="A22" s="28">
        <v>5</v>
      </c>
      <c r="B22" s="28">
        <f t="shared" si="0"/>
        <v>116</v>
      </c>
      <c r="C22" s="28">
        <f t="shared" si="1"/>
        <v>71</v>
      </c>
      <c r="D22" s="41" t="s">
        <v>588</v>
      </c>
      <c r="E22" s="135" t="s">
        <v>589</v>
      </c>
      <c r="F22" s="29"/>
      <c r="G22" s="38">
        <f t="shared" si="2"/>
        <v>0.3098958333333333</v>
      </c>
      <c r="H22" s="38">
        <f t="shared" si="3"/>
        <v>0.3222222222222222</v>
      </c>
      <c r="I22" s="38">
        <f t="shared" si="4"/>
        <v>0.33630952380952384</v>
      </c>
      <c r="J22" s="38">
        <f t="shared" si="5"/>
        <v>0.35256410256410253</v>
      </c>
      <c r="K22" s="38">
        <f t="shared" si="6"/>
        <v>0.3715277777777778</v>
      </c>
      <c r="L22" s="36"/>
      <c r="M22" s="4"/>
      <c r="N22" s="4"/>
      <c r="O22" s="4"/>
    </row>
    <row r="23" spans="1:15" ht="12.75">
      <c r="A23" s="28">
        <v>5.5</v>
      </c>
      <c r="B23" s="28">
        <f t="shared" si="0"/>
        <v>110.5</v>
      </c>
      <c r="C23" s="28">
        <f t="shared" si="1"/>
        <v>76.5</v>
      </c>
      <c r="D23" s="41" t="s">
        <v>590</v>
      </c>
      <c r="E23" s="135" t="s">
        <v>591</v>
      </c>
      <c r="F23" s="29"/>
      <c r="G23" s="38">
        <f t="shared" si="2"/>
        <v>0.32421875</v>
      </c>
      <c r="H23" s="38">
        <f t="shared" si="3"/>
        <v>0.33749999999999997</v>
      </c>
      <c r="I23" s="38">
        <f t="shared" si="4"/>
        <v>0.3526785714285714</v>
      </c>
      <c r="J23" s="38">
        <f t="shared" si="5"/>
        <v>0.3701923076923077</v>
      </c>
      <c r="K23" s="38">
        <f t="shared" si="6"/>
        <v>0.390625</v>
      </c>
      <c r="L23" s="36"/>
      <c r="M23" s="4"/>
      <c r="N23" s="4"/>
      <c r="O23" s="4"/>
    </row>
    <row r="24" spans="1:15" ht="12.75">
      <c r="A24" s="28">
        <v>8</v>
      </c>
      <c r="B24" s="28">
        <f t="shared" si="0"/>
        <v>102.5</v>
      </c>
      <c r="C24" s="28">
        <f t="shared" si="1"/>
        <v>84.5</v>
      </c>
      <c r="D24" s="41" t="s">
        <v>592</v>
      </c>
      <c r="E24" s="135" t="s">
        <v>591</v>
      </c>
      <c r="F24" s="29"/>
      <c r="G24" s="38">
        <f t="shared" si="2"/>
        <v>0.3450520833333333</v>
      </c>
      <c r="H24" s="38">
        <f t="shared" si="3"/>
        <v>0.35972222222222217</v>
      </c>
      <c r="I24" s="38">
        <f t="shared" si="4"/>
        <v>0.37648809523809523</v>
      </c>
      <c r="J24" s="38">
        <f t="shared" si="5"/>
        <v>0.3958333333333333</v>
      </c>
      <c r="K24" s="38">
        <f t="shared" si="6"/>
        <v>0.41840277777777773</v>
      </c>
      <c r="L24" s="36"/>
      <c r="M24" s="4"/>
      <c r="N24" s="4"/>
      <c r="O24" s="4"/>
    </row>
    <row r="25" spans="1:15" ht="12.75">
      <c r="A25" s="28">
        <v>5.5</v>
      </c>
      <c r="B25" s="28">
        <f t="shared" si="0"/>
        <v>97</v>
      </c>
      <c r="C25" s="28">
        <f t="shared" si="1"/>
        <v>90</v>
      </c>
      <c r="D25" s="41" t="s">
        <v>593</v>
      </c>
      <c r="E25" s="135" t="s">
        <v>594</v>
      </c>
      <c r="F25" s="29"/>
      <c r="G25" s="38">
        <f t="shared" si="2"/>
        <v>0.359375</v>
      </c>
      <c r="H25" s="38">
        <f t="shared" si="3"/>
        <v>0.375</v>
      </c>
      <c r="I25" s="38">
        <f t="shared" si="4"/>
        <v>0.39285714285714285</v>
      </c>
      <c r="J25" s="38">
        <f t="shared" si="5"/>
        <v>0.41346153846153844</v>
      </c>
      <c r="K25" s="38">
        <f t="shared" si="6"/>
        <v>0.4375</v>
      </c>
      <c r="L25" s="36"/>
      <c r="M25" s="4"/>
      <c r="N25" s="4"/>
      <c r="O25" s="4"/>
    </row>
    <row r="26" spans="1:15" ht="12.75">
      <c r="A26" s="28">
        <v>3</v>
      </c>
      <c r="B26" s="28">
        <f t="shared" si="0"/>
        <v>94</v>
      </c>
      <c r="C26" s="28">
        <f t="shared" si="1"/>
        <v>93</v>
      </c>
      <c r="D26" s="41" t="s">
        <v>595</v>
      </c>
      <c r="E26" s="135" t="s">
        <v>591</v>
      </c>
      <c r="F26" s="29"/>
      <c r="G26" s="38">
        <f t="shared" si="2"/>
        <v>0.3671875</v>
      </c>
      <c r="H26" s="38">
        <f t="shared" si="3"/>
        <v>0.3833333333333333</v>
      </c>
      <c r="I26" s="38">
        <f t="shared" si="4"/>
        <v>0.40178571428571425</v>
      </c>
      <c r="J26" s="38">
        <f t="shared" si="5"/>
        <v>0.4230769230769231</v>
      </c>
      <c r="K26" s="38">
        <f t="shared" si="6"/>
        <v>0.44791666666666663</v>
      </c>
      <c r="L26" s="36"/>
      <c r="M26" s="4"/>
      <c r="N26" s="4"/>
      <c r="O26" s="4"/>
    </row>
    <row r="27" spans="1:15" ht="12.75">
      <c r="A27" s="28">
        <v>4.5</v>
      </c>
      <c r="B27" s="28">
        <f t="shared" si="0"/>
        <v>89.5</v>
      </c>
      <c r="C27" s="28">
        <f t="shared" si="1"/>
        <v>97.5</v>
      </c>
      <c r="D27" s="67" t="s">
        <v>596</v>
      </c>
      <c r="E27" s="135" t="s">
        <v>246</v>
      </c>
      <c r="F27" s="29">
        <v>80</v>
      </c>
      <c r="G27" s="38">
        <f t="shared" si="2"/>
        <v>0.37890625</v>
      </c>
      <c r="H27" s="38">
        <f t="shared" si="3"/>
        <v>0.3958333333333333</v>
      </c>
      <c r="I27" s="38">
        <f t="shared" si="4"/>
        <v>0.4151785714285714</v>
      </c>
      <c r="J27" s="38">
        <f t="shared" si="5"/>
        <v>0.4375</v>
      </c>
      <c r="K27" s="38">
        <f t="shared" si="6"/>
        <v>0.46354166666666663</v>
      </c>
      <c r="L27" s="36"/>
      <c r="M27" s="4"/>
      <c r="N27" s="4"/>
      <c r="O27" s="4"/>
    </row>
    <row r="28" spans="1:15" ht="12.75">
      <c r="A28" s="28">
        <v>6.5</v>
      </c>
      <c r="B28" s="28">
        <f t="shared" si="0"/>
        <v>83</v>
      </c>
      <c r="C28" s="28">
        <f t="shared" si="1"/>
        <v>104</v>
      </c>
      <c r="D28" s="48" t="s">
        <v>597</v>
      </c>
      <c r="E28" s="135"/>
      <c r="F28" s="29"/>
      <c r="G28" s="38">
        <f t="shared" si="2"/>
        <v>0.3958333333333333</v>
      </c>
      <c r="H28" s="38">
        <f t="shared" si="3"/>
        <v>0.41388888888888886</v>
      </c>
      <c r="I28" s="38">
        <f t="shared" si="4"/>
        <v>0.43452380952380953</v>
      </c>
      <c r="J28" s="38">
        <f t="shared" si="5"/>
        <v>0.4583333333333333</v>
      </c>
      <c r="K28" s="38">
        <f t="shared" si="6"/>
        <v>0.4861111111111111</v>
      </c>
      <c r="L28" s="36"/>
      <c r="M28" s="4"/>
      <c r="N28" s="4"/>
      <c r="O28" s="4"/>
    </row>
    <row r="29" spans="1:15" ht="12.75">
      <c r="A29" s="28"/>
      <c r="B29" s="28"/>
      <c r="C29" s="28"/>
      <c r="D29" s="136" t="s">
        <v>87</v>
      </c>
      <c r="E29" s="135"/>
      <c r="F29" s="29"/>
      <c r="G29" s="38"/>
      <c r="H29" s="38"/>
      <c r="I29" s="38"/>
      <c r="J29" s="38"/>
      <c r="K29" s="38"/>
      <c r="L29" s="36"/>
      <c r="M29" s="4"/>
      <c r="N29" s="4"/>
      <c r="O29" s="4"/>
    </row>
    <row r="30" spans="1:15" ht="12.75">
      <c r="A30" s="28">
        <v>0</v>
      </c>
      <c r="B30" s="28">
        <f>B28</f>
        <v>83</v>
      </c>
      <c r="C30" s="28">
        <f>C28</f>
        <v>104</v>
      </c>
      <c r="D30" s="48" t="s">
        <v>597</v>
      </c>
      <c r="E30" s="135" t="s">
        <v>246</v>
      </c>
      <c r="F30" s="29"/>
      <c r="G30" s="35">
        <f>$L$6</f>
        <v>0.4583333333333333</v>
      </c>
      <c r="H30" s="35">
        <f>$L$6</f>
        <v>0.4583333333333333</v>
      </c>
      <c r="I30" s="35">
        <f>$L$6</f>
        <v>0.4583333333333333</v>
      </c>
      <c r="J30" s="35">
        <f>$M$6</f>
        <v>0.4583333333333333</v>
      </c>
      <c r="K30" s="35">
        <f>$M$6</f>
        <v>0.4583333333333333</v>
      </c>
      <c r="L30" s="85">
        <f>A30</f>
        <v>0</v>
      </c>
      <c r="M30" s="4"/>
      <c r="N30" s="4"/>
      <c r="O30" s="4"/>
    </row>
    <row r="31" spans="1:15" ht="12.75">
      <c r="A31" s="28">
        <v>7</v>
      </c>
      <c r="B31" s="28">
        <f aca="true" t="shared" si="7" ref="B31:B47">B30-A31</f>
        <v>76</v>
      </c>
      <c r="C31" s="28">
        <f aca="true" t="shared" si="8" ref="C31:C47">C30+A31</f>
        <v>111</v>
      </c>
      <c r="D31" s="49" t="s">
        <v>598</v>
      </c>
      <c r="E31" s="135" t="s">
        <v>187</v>
      </c>
      <c r="F31" s="29"/>
      <c r="G31" s="38">
        <f aca="true" t="shared" si="9" ref="G31:G47">SUM($G$30+$O$3*L31)</f>
        <v>0.4765625</v>
      </c>
      <c r="H31" s="38">
        <f aca="true" t="shared" si="10" ref="H31:H47">SUM($H$30+$P$3*L31)</f>
        <v>0.47777777777777775</v>
      </c>
      <c r="I31" s="38">
        <f aca="true" t="shared" si="11" ref="I31:I47">SUM($I$30+$Q$3*L31)</f>
        <v>0.47916666666666663</v>
      </c>
      <c r="J31" s="38">
        <f aca="true" t="shared" si="12" ref="J31:J47">SUM($J$30+$R$3*L31)</f>
        <v>0.4807692307692307</v>
      </c>
      <c r="K31" s="38">
        <f aca="true" t="shared" si="13" ref="K31:K47">SUM($K$30+$S$3*L31)</f>
        <v>0.48263888888888884</v>
      </c>
      <c r="L31" s="46">
        <f aca="true" t="shared" si="14" ref="L31:L47">L30+A31</f>
        <v>7</v>
      </c>
      <c r="M31" s="4"/>
      <c r="N31" s="4"/>
      <c r="O31" s="4"/>
    </row>
    <row r="32" spans="1:15" ht="12.75">
      <c r="A32" s="28">
        <v>5.5</v>
      </c>
      <c r="B32" s="28">
        <f t="shared" si="7"/>
        <v>70.5</v>
      </c>
      <c r="C32" s="28">
        <f t="shared" si="8"/>
        <v>116.5</v>
      </c>
      <c r="D32" s="49" t="s">
        <v>599</v>
      </c>
      <c r="E32" s="135" t="s">
        <v>99</v>
      </c>
      <c r="F32" s="29"/>
      <c r="G32" s="38">
        <f t="shared" si="9"/>
        <v>0.49088541666666663</v>
      </c>
      <c r="H32" s="38">
        <f t="shared" si="10"/>
        <v>0.4930555555555555</v>
      </c>
      <c r="I32" s="38">
        <f t="shared" si="11"/>
        <v>0.49553571428571425</v>
      </c>
      <c r="J32" s="38">
        <f t="shared" si="12"/>
        <v>0.4983974358974359</v>
      </c>
      <c r="K32" s="38">
        <f t="shared" si="13"/>
        <v>0.501736111111111</v>
      </c>
      <c r="L32" s="46">
        <f t="shared" si="14"/>
        <v>12.5</v>
      </c>
      <c r="M32" s="4"/>
      <c r="N32" s="4"/>
      <c r="O32" s="4"/>
    </row>
    <row r="33" spans="1:15" ht="12.75">
      <c r="A33" s="28">
        <v>4.5</v>
      </c>
      <c r="B33" s="28">
        <f t="shared" si="7"/>
        <v>66</v>
      </c>
      <c r="C33" s="28">
        <f t="shared" si="8"/>
        <v>121</v>
      </c>
      <c r="D33" s="41" t="s">
        <v>600</v>
      </c>
      <c r="E33" s="135" t="s">
        <v>26</v>
      </c>
      <c r="F33" s="29">
        <v>80</v>
      </c>
      <c r="G33" s="38">
        <f t="shared" si="9"/>
        <v>0.5026041666666666</v>
      </c>
      <c r="H33" s="38">
        <f t="shared" si="10"/>
        <v>0.5055555555555555</v>
      </c>
      <c r="I33" s="38">
        <f t="shared" si="11"/>
        <v>0.5089285714285714</v>
      </c>
      <c r="J33" s="38">
        <f t="shared" si="12"/>
        <v>0.5128205128205128</v>
      </c>
      <c r="K33" s="38">
        <f t="shared" si="13"/>
        <v>0.517361111111111</v>
      </c>
      <c r="L33" s="46">
        <f t="shared" si="14"/>
        <v>17</v>
      </c>
      <c r="M33" s="4"/>
      <c r="N33" s="4"/>
      <c r="O33" s="4"/>
    </row>
    <row r="34" spans="1:15" ht="12.75">
      <c r="A34" s="28">
        <v>4.5</v>
      </c>
      <c r="B34" s="28">
        <f t="shared" si="7"/>
        <v>61.5</v>
      </c>
      <c r="C34" s="28">
        <f t="shared" si="8"/>
        <v>125.5</v>
      </c>
      <c r="D34" s="41" t="s">
        <v>601</v>
      </c>
      <c r="E34" s="135" t="s">
        <v>26</v>
      </c>
      <c r="F34" s="29"/>
      <c r="G34" s="38">
        <f t="shared" si="9"/>
        <v>0.5143229166666666</v>
      </c>
      <c r="H34" s="38">
        <f t="shared" si="10"/>
        <v>0.5180555555555555</v>
      </c>
      <c r="I34" s="38">
        <f t="shared" si="11"/>
        <v>0.5223214285714286</v>
      </c>
      <c r="J34" s="38">
        <f t="shared" si="12"/>
        <v>0.5272435897435898</v>
      </c>
      <c r="K34" s="38">
        <f t="shared" si="13"/>
        <v>0.532986111111111</v>
      </c>
      <c r="L34" s="46">
        <f t="shared" si="14"/>
        <v>21.5</v>
      </c>
      <c r="M34" s="4"/>
      <c r="N34" s="4"/>
      <c r="O34" s="4"/>
    </row>
    <row r="35" spans="1:15" ht="12.75">
      <c r="A35" s="28">
        <v>3.5</v>
      </c>
      <c r="B35" s="28">
        <f t="shared" si="7"/>
        <v>58</v>
      </c>
      <c r="C35" s="28">
        <f t="shared" si="8"/>
        <v>129</v>
      </c>
      <c r="D35" s="41" t="s">
        <v>602</v>
      </c>
      <c r="E35" s="135" t="s">
        <v>26</v>
      </c>
      <c r="F35" s="29"/>
      <c r="G35" s="38">
        <f t="shared" si="9"/>
        <v>0.5234375</v>
      </c>
      <c r="H35" s="38">
        <f t="shared" si="10"/>
        <v>0.5277777777777778</v>
      </c>
      <c r="I35" s="38">
        <f t="shared" si="11"/>
        <v>0.5327380952380952</v>
      </c>
      <c r="J35" s="38">
        <f t="shared" si="12"/>
        <v>0.5384615384615384</v>
      </c>
      <c r="K35" s="38">
        <f t="shared" si="13"/>
        <v>0.5451388888888888</v>
      </c>
      <c r="L35" s="46">
        <f t="shared" si="14"/>
        <v>25</v>
      </c>
      <c r="M35" s="4"/>
      <c r="N35" s="4"/>
      <c r="O35" s="4"/>
    </row>
    <row r="36" spans="1:15" ht="12.75">
      <c r="A36" s="28">
        <v>1.5</v>
      </c>
      <c r="B36" s="28">
        <f t="shared" si="7"/>
        <v>56.5</v>
      </c>
      <c r="C36" s="28">
        <f t="shared" si="8"/>
        <v>130.5</v>
      </c>
      <c r="D36" s="41" t="s">
        <v>603</v>
      </c>
      <c r="E36" s="135" t="s">
        <v>132</v>
      </c>
      <c r="F36" s="29"/>
      <c r="G36" s="38">
        <f t="shared" si="9"/>
        <v>0.52734375</v>
      </c>
      <c r="H36" s="38">
        <f t="shared" si="10"/>
        <v>0.5319444444444444</v>
      </c>
      <c r="I36" s="38">
        <f t="shared" si="11"/>
        <v>0.5372023809523809</v>
      </c>
      <c r="J36" s="38">
        <f t="shared" si="12"/>
        <v>0.5432692307692307</v>
      </c>
      <c r="K36" s="38">
        <f t="shared" si="13"/>
        <v>0.5503472222222222</v>
      </c>
      <c r="L36" s="46">
        <f t="shared" si="14"/>
        <v>26.5</v>
      </c>
      <c r="M36" s="4"/>
      <c r="N36" s="4"/>
      <c r="O36" s="4"/>
    </row>
    <row r="37" spans="1:15" ht="12.75">
      <c r="A37" s="28">
        <v>4</v>
      </c>
      <c r="B37" s="28">
        <f t="shared" si="7"/>
        <v>52.5</v>
      </c>
      <c r="C37" s="28">
        <f t="shared" si="8"/>
        <v>134.5</v>
      </c>
      <c r="D37" s="41" t="s">
        <v>604</v>
      </c>
      <c r="E37" s="135" t="s">
        <v>605</v>
      </c>
      <c r="F37" s="29"/>
      <c r="G37" s="38">
        <f t="shared" si="9"/>
        <v>0.5377604166666666</v>
      </c>
      <c r="H37" s="38">
        <f t="shared" si="10"/>
        <v>0.5430555555555555</v>
      </c>
      <c r="I37" s="38">
        <f t="shared" si="11"/>
        <v>0.5491071428571428</v>
      </c>
      <c r="J37" s="38">
        <f t="shared" si="12"/>
        <v>0.5560897435897436</v>
      </c>
      <c r="K37" s="38">
        <f t="shared" si="13"/>
        <v>0.564236111111111</v>
      </c>
      <c r="L37" s="46">
        <f t="shared" si="14"/>
        <v>30.5</v>
      </c>
      <c r="M37" s="4"/>
      <c r="N37" s="4"/>
      <c r="O37" s="4"/>
    </row>
    <row r="38" spans="1:15" ht="12.75">
      <c r="A38" s="28">
        <v>4</v>
      </c>
      <c r="B38" s="28">
        <f t="shared" si="7"/>
        <v>48.5</v>
      </c>
      <c r="C38" s="28">
        <f t="shared" si="8"/>
        <v>138.5</v>
      </c>
      <c r="D38" s="41" t="s">
        <v>606</v>
      </c>
      <c r="E38" s="135" t="s">
        <v>607</v>
      </c>
      <c r="F38" s="29"/>
      <c r="G38" s="38">
        <f t="shared" si="9"/>
        <v>0.5481770833333333</v>
      </c>
      <c r="H38" s="38">
        <f t="shared" si="10"/>
        <v>0.5541666666666667</v>
      </c>
      <c r="I38" s="38">
        <f t="shared" si="11"/>
        <v>0.5610119047619048</v>
      </c>
      <c r="J38" s="38">
        <f t="shared" si="12"/>
        <v>0.5689102564102564</v>
      </c>
      <c r="K38" s="38">
        <f t="shared" si="13"/>
        <v>0.578125</v>
      </c>
      <c r="L38" s="46">
        <f t="shared" si="14"/>
        <v>34.5</v>
      </c>
      <c r="M38" s="4"/>
      <c r="N38" s="4"/>
      <c r="O38" s="4"/>
    </row>
    <row r="39" spans="1:15" ht="12.75">
      <c r="A39" s="28">
        <v>4.5</v>
      </c>
      <c r="B39" s="28">
        <f t="shared" si="7"/>
        <v>44</v>
      </c>
      <c r="C39" s="28">
        <f t="shared" si="8"/>
        <v>143</v>
      </c>
      <c r="D39" s="120" t="s">
        <v>608</v>
      </c>
      <c r="E39" s="135" t="s">
        <v>609</v>
      </c>
      <c r="F39" s="135"/>
      <c r="G39" s="38">
        <f t="shared" si="9"/>
        <v>0.5598958333333333</v>
      </c>
      <c r="H39" s="38">
        <f t="shared" si="10"/>
        <v>0.5666666666666667</v>
      </c>
      <c r="I39" s="38">
        <f t="shared" si="11"/>
        <v>0.5744047619047619</v>
      </c>
      <c r="J39" s="38">
        <f t="shared" si="12"/>
        <v>0.5833333333333333</v>
      </c>
      <c r="K39" s="38">
        <f t="shared" si="13"/>
        <v>0.59375</v>
      </c>
      <c r="L39" s="46">
        <f t="shared" si="14"/>
        <v>39</v>
      </c>
      <c r="M39" s="4"/>
      <c r="N39" s="4"/>
      <c r="O39" s="4"/>
    </row>
    <row r="40" spans="1:15" ht="12.75">
      <c r="A40" s="28">
        <v>3.5</v>
      </c>
      <c r="B40" s="28">
        <f t="shared" si="7"/>
        <v>40.5</v>
      </c>
      <c r="C40" s="28">
        <f t="shared" si="8"/>
        <v>146.5</v>
      </c>
      <c r="D40" s="41" t="s">
        <v>610</v>
      </c>
      <c r="E40" s="135" t="s">
        <v>611</v>
      </c>
      <c r="F40" s="135"/>
      <c r="G40" s="38">
        <f t="shared" si="9"/>
        <v>0.5690104166666666</v>
      </c>
      <c r="H40" s="38">
        <f t="shared" si="10"/>
        <v>0.5763888888888888</v>
      </c>
      <c r="I40" s="38">
        <f t="shared" si="11"/>
        <v>0.5848214285714286</v>
      </c>
      <c r="J40" s="38">
        <f t="shared" si="12"/>
        <v>0.594551282051282</v>
      </c>
      <c r="K40" s="38">
        <f t="shared" si="13"/>
        <v>0.6059027777777778</v>
      </c>
      <c r="L40" s="46">
        <f t="shared" si="14"/>
        <v>42.5</v>
      </c>
      <c r="M40" s="4"/>
      <c r="N40" s="4"/>
      <c r="O40" s="4"/>
    </row>
    <row r="41" spans="1:15" ht="12.75">
      <c r="A41" s="28">
        <v>5</v>
      </c>
      <c r="B41" s="28">
        <f t="shared" si="7"/>
        <v>35.5</v>
      </c>
      <c r="C41" s="28">
        <f t="shared" si="8"/>
        <v>151.5</v>
      </c>
      <c r="D41" s="41" t="s">
        <v>612</v>
      </c>
      <c r="E41" s="135" t="s">
        <v>611</v>
      </c>
      <c r="F41" s="135"/>
      <c r="G41" s="38">
        <f t="shared" si="9"/>
        <v>0.58203125</v>
      </c>
      <c r="H41" s="38">
        <f t="shared" si="10"/>
        <v>0.5902777777777777</v>
      </c>
      <c r="I41" s="38">
        <f t="shared" si="11"/>
        <v>0.5997023809523809</v>
      </c>
      <c r="J41" s="38">
        <f t="shared" si="12"/>
        <v>0.610576923076923</v>
      </c>
      <c r="K41" s="38">
        <f t="shared" si="13"/>
        <v>0.6232638888888888</v>
      </c>
      <c r="L41" s="46">
        <f t="shared" si="14"/>
        <v>47.5</v>
      </c>
      <c r="M41" s="4"/>
      <c r="N41" s="4"/>
      <c r="O41" s="4"/>
    </row>
    <row r="42" spans="1:15" ht="12.75">
      <c r="A42" s="63">
        <v>6</v>
      </c>
      <c r="B42" s="28">
        <f t="shared" si="7"/>
        <v>29.5</v>
      </c>
      <c r="C42" s="28">
        <f t="shared" si="8"/>
        <v>157.5</v>
      </c>
      <c r="D42" s="41" t="s">
        <v>613</v>
      </c>
      <c r="E42" s="135" t="s">
        <v>611</v>
      </c>
      <c r="F42" s="137"/>
      <c r="G42" s="38">
        <f t="shared" si="9"/>
        <v>0.59765625</v>
      </c>
      <c r="H42" s="38">
        <f t="shared" si="10"/>
        <v>0.6069444444444444</v>
      </c>
      <c r="I42" s="38">
        <f t="shared" si="11"/>
        <v>0.6175595238095237</v>
      </c>
      <c r="J42" s="38">
        <f t="shared" si="12"/>
        <v>0.6298076923076923</v>
      </c>
      <c r="K42" s="38">
        <f t="shared" si="13"/>
        <v>0.6440972222222222</v>
      </c>
      <c r="L42" s="46">
        <f t="shared" si="14"/>
        <v>53.5</v>
      </c>
      <c r="M42" s="4"/>
      <c r="N42" s="4"/>
      <c r="O42" s="4"/>
    </row>
    <row r="43" spans="1:15" ht="12.75">
      <c r="A43" s="63">
        <v>6</v>
      </c>
      <c r="B43" s="28">
        <f t="shared" si="7"/>
        <v>23.5</v>
      </c>
      <c r="C43" s="28">
        <f t="shared" si="8"/>
        <v>163.5</v>
      </c>
      <c r="D43" s="41" t="s">
        <v>614</v>
      </c>
      <c r="E43" s="135" t="s">
        <v>611</v>
      </c>
      <c r="F43" s="137"/>
      <c r="G43" s="38">
        <f t="shared" si="9"/>
        <v>0.61328125</v>
      </c>
      <c r="H43" s="38">
        <f t="shared" si="10"/>
        <v>0.6236111111111111</v>
      </c>
      <c r="I43" s="38">
        <f t="shared" si="11"/>
        <v>0.6354166666666666</v>
      </c>
      <c r="J43" s="38">
        <f t="shared" si="12"/>
        <v>0.6490384615384615</v>
      </c>
      <c r="K43" s="38">
        <f t="shared" si="13"/>
        <v>0.6649305555555556</v>
      </c>
      <c r="L43" s="46">
        <f t="shared" si="14"/>
        <v>59.5</v>
      </c>
      <c r="M43" s="4"/>
      <c r="N43" s="4"/>
      <c r="O43" s="4"/>
    </row>
    <row r="44" spans="1:15" ht="12.75">
      <c r="A44" s="63">
        <v>2</v>
      </c>
      <c r="B44" s="28">
        <f t="shared" si="7"/>
        <v>21.5</v>
      </c>
      <c r="C44" s="28">
        <f t="shared" si="8"/>
        <v>165.5</v>
      </c>
      <c r="D44" s="41" t="s">
        <v>615</v>
      </c>
      <c r="E44" s="135" t="s">
        <v>611</v>
      </c>
      <c r="F44" s="137"/>
      <c r="G44" s="38">
        <f t="shared" si="9"/>
        <v>0.6184895833333333</v>
      </c>
      <c r="H44" s="38">
        <f t="shared" si="10"/>
        <v>0.6291666666666667</v>
      </c>
      <c r="I44" s="38">
        <f t="shared" si="11"/>
        <v>0.6413690476190476</v>
      </c>
      <c r="J44" s="38">
        <f t="shared" si="12"/>
        <v>0.655448717948718</v>
      </c>
      <c r="K44" s="38">
        <f t="shared" si="13"/>
        <v>0.671875</v>
      </c>
      <c r="L44" s="46">
        <f t="shared" si="14"/>
        <v>61.5</v>
      </c>
      <c r="M44" s="4"/>
      <c r="N44" s="4"/>
      <c r="O44" s="4"/>
    </row>
    <row r="45" spans="1:15" ht="12.75">
      <c r="A45" s="63">
        <v>3</v>
      </c>
      <c r="B45" s="28">
        <f t="shared" si="7"/>
        <v>18.5</v>
      </c>
      <c r="C45" s="28">
        <f t="shared" si="8"/>
        <v>168.5</v>
      </c>
      <c r="D45" s="41" t="s">
        <v>616</v>
      </c>
      <c r="E45" s="135" t="s">
        <v>62</v>
      </c>
      <c r="F45" s="137"/>
      <c r="G45" s="38">
        <f t="shared" si="9"/>
        <v>0.6263020833333333</v>
      </c>
      <c r="H45" s="38">
        <f t="shared" si="10"/>
        <v>0.6375</v>
      </c>
      <c r="I45" s="38">
        <f t="shared" si="11"/>
        <v>0.6502976190476191</v>
      </c>
      <c r="J45" s="38">
        <f t="shared" si="12"/>
        <v>0.6650641025641025</v>
      </c>
      <c r="K45" s="38">
        <f t="shared" si="13"/>
        <v>0.6822916666666666</v>
      </c>
      <c r="L45" s="46">
        <f t="shared" si="14"/>
        <v>64.5</v>
      </c>
      <c r="M45" s="4"/>
      <c r="N45" s="4"/>
      <c r="O45" s="4"/>
    </row>
    <row r="46" spans="1:15" ht="12.75">
      <c r="A46" s="63">
        <v>8.5</v>
      </c>
      <c r="B46" s="28">
        <f t="shared" si="7"/>
        <v>10</v>
      </c>
      <c r="C46" s="28">
        <f t="shared" si="8"/>
        <v>177</v>
      </c>
      <c r="D46" s="41" t="s">
        <v>617</v>
      </c>
      <c r="E46" s="135" t="s">
        <v>62</v>
      </c>
      <c r="F46" s="137">
        <v>153</v>
      </c>
      <c r="G46" s="38">
        <f t="shared" si="9"/>
        <v>0.6484375</v>
      </c>
      <c r="H46" s="38">
        <f t="shared" si="10"/>
        <v>0.6611111111111111</v>
      </c>
      <c r="I46" s="38">
        <f t="shared" si="11"/>
        <v>0.675595238095238</v>
      </c>
      <c r="J46" s="38">
        <f t="shared" si="12"/>
        <v>0.6923076923076923</v>
      </c>
      <c r="K46" s="38">
        <f t="shared" si="13"/>
        <v>0.7118055555555556</v>
      </c>
      <c r="L46" s="46">
        <f t="shared" si="14"/>
        <v>73</v>
      </c>
      <c r="M46" s="4"/>
      <c r="N46" s="4"/>
      <c r="O46" s="4"/>
    </row>
    <row r="47" spans="1:15" ht="12.75">
      <c r="A47" s="63">
        <v>10</v>
      </c>
      <c r="B47" s="28">
        <f t="shared" si="7"/>
        <v>0</v>
      </c>
      <c r="C47" s="28">
        <f t="shared" si="8"/>
        <v>187</v>
      </c>
      <c r="D47" s="48" t="s">
        <v>618</v>
      </c>
      <c r="E47" s="135"/>
      <c r="F47" s="137">
        <v>110</v>
      </c>
      <c r="G47" s="38">
        <f t="shared" si="9"/>
        <v>0.6744791666666666</v>
      </c>
      <c r="H47" s="38">
        <f t="shared" si="10"/>
        <v>0.6888888888888889</v>
      </c>
      <c r="I47" s="38">
        <f t="shared" si="11"/>
        <v>0.7053571428571428</v>
      </c>
      <c r="J47" s="38">
        <f t="shared" si="12"/>
        <v>0.7243589743589743</v>
      </c>
      <c r="K47" s="38">
        <f t="shared" si="13"/>
        <v>0.7465277777777777</v>
      </c>
      <c r="L47" s="46">
        <f t="shared" si="14"/>
        <v>83</v>
      </c>
      <c r="M47" s="4"/>
      <c r="N47" s="4"/>
      <c r="O47" s="4"/>
    </row>
    <row r="48" spans="1:15" ht="12.75">
      <c r="A48" s="63"/>
      <c r="B48" s="28"/>
      <c r="C48" s="28"/>
      <c r="D48" s="120"/>
      <c r="E48" s="135"/>
      <c r="F48" s="137"/>
      <c r="G48" s="137"/>
      <c r="H48" s="38"/>
      <c r="I48" s="38"/>
      <c r="J48" s="38"/>
      <c r="K48" s="38"/>
      <c r="L48" s="18"/>
      <c r="M48" s="4"/>
      <c r="N48" s="3"/>
      <c r="O48" s="3"/>
    </row>
    <row r="49" spans="1:15" ht="12.75">
      <c r="A49" s="63"/>
      <c r="B49" s="28"/>
      <c r="C49" s="28"/>
      <c r="D49" s="120"/>
      <c r="E49" s="135"/>
      <c r="F49" s="137"/>
      <c r="G49" s="137"/>
      <c r="H49" s="38"/>
      <c r="I49" s="38"/>
      <c r="J49" s="38"/>
      <c r="K49" s="38"/>
      <c r="L49" s="18"/>
      <c r="M49" s="4"/>
      <c r="N49" s="3"/>
      <c r="O49" s="3"/>
    </row>
    <row r="50" spans="1:15" ht="12.75">
      <c r="A50" s="63"/>
      <c r="B50" s="28"/>
      <c r="C50" s="28"/>
      <c r="D50" s="41"/>
      <c r="E50" s="135"/>
      <c r="F50" s="137"/>
      <c r="G50" s="137"/>
      <c r="H50" s="38"/>
      <c r="I50" s="38"/>
      <c r="J50" s="38"/>
      <c r="K50" s="38"/>
      <c r="L50" s="18"/>
      <c r="M50" s="4"/>
      <c r="N50" s="3"/>
      <c r="O50" s="3"/>
    </row>
    <row r="51" spans="1:15" ht="12.75">
      <c r="A51" s="63"/>
      <c r="B51" s="28"/>
      <c r="C51" s="28"/>
      <c r="D51" s="41"/>
      <c r="E51" s="135"/>
      <c r="F51" s="137"/>
      <c r="G51" s="137"/>
      <c r="H51" s="38"/>
      <c r="I51" s="38"/>
      <c r="J51" s="38"/>
      <c r="K51" s="38"/>
      <c r="L51" s="18"/>
      <c r="M51" s="4"/>
      <c r="N51" s="3"/>
      <c r="O51" s="3"/>
    </row>
    <row r="52" spans="1:15" ht="12.75">
      <c r="A52" s="63"/>
      <c r="B52" s="28"/>
      <c r="C52" s="28"/>
      <c r="D52" s="120"/>
      <c r="E52" s="135"/>
      <c r="F52" s="137"/>
      <c r="G52" s="137"/>
      <c r="H52" s="38"/>
      <c r="I52" s="38"/>
      <c r="J52" s="38"/>
      <c r="K52" s="38"/>
      <c r="L52" s="18"/>
      <c r="M52" s="4"/>
      <c r="N52" s="3"/>
      <c r="O52" s="3"/>
    </row>
    <row r="53" spans="1:15" ht="12.75">
      <c r="A53" s="63"/>
      <c r="B53" s="28"/>
      <c r="C53" s="28"/>
      <c r="D53" s="120"/>
      <c r="E53" s="135"/>
      <c r="F53" s="137"/>
      <c r="G53" s="137"/>
      <c r="H53" s="38"/>
      <c r="I53" s="38"/>
      <c r="J53" s="38"/>
      <c r="K53" s="38"/>
      <c r="L53" s="18"/>
      <c r="M53" s="4"/>
      <c r="N53" s="3"/>
      <c r="O53" s="3"/>
    </row>
    <row r="54" spans="1:15" ht="12.75">
      <c r="A54" s="63"/>
      <c r="B54" s="28"/>
      <c r="C54" s="28"/>
      <c r="D54" s="120"/>
      <c r="E54" s="135"/>
      <c r="F54" s="137"/>
      <c r="G54" s="137"/>
      <c r="H54" s="38"/>
      <c r="I54" s="38"/>
      <c r="J54" s="38"/>
      <c r="K54" s="38"/>
      <c r="L54" s="18"/>
      <c r="M54" s="4"/>
      <c r="N54" s="3"/>
      <c r="O54" s="3"/>
    </row>
    <row r="55" spans="1:15" ht="12.75">
      <c r="A55" s="63"/>
      <c r="B55" s="28"/>
      <c r="C55" s="28"/>
      <c r="D55" s="120"/>
      <c r="E55" s="135"/>
      <c r="F55" s="137"/>
      <c r="G55" s="137"/>
      <c r="H55" s="38"/>
      <c r="I55" s="38"/>
      <c r="J55" s="38"/>
      <c r="K55" s="38"/>
      <c r="L55" s="18"/>
      <c r="M55" s="4"/>
      <c r="N55" s="3"/>
      <c r="O55" s="3"/>
    </row>
    <row r="56" spans="2:12" ht="12.75">
      <c r="B56" s="17"/>
      <c r="C56" s="17"/>
      <c r="D56" s="54"/>
      <c r="E56" s="138"/>
      <c r="F56" s="138"/>
      <c r="G56" s="138"/>
      <c r="H56" s="139"/>
      <c r="I56" s="139"/>
      <c r="J56" s="139"/>
      <c r="K56" s="112"/>
      <c r="L56" s="140"/>
    </row>
    <row r="57" spans="2:12" ht="12.75">
      <c r="B57" s="17"/>
      <c r="C57" s="17"/>
      <c r="D57" s="54"/>
      <c r="E57" s="138"/>
      <c r="F57" s="138"/>
      <c r="G57" s="138"/>
      <c r="H57" s="139"/>
      <c r="I57" s="139"/>
      <c r="J57" s="139"/>
      <c r="K57" s="112"/>
      <c r="L57" s="140"/>
    </row>
    <row r="58" spans="2:12" ht="12.75">
      <c r="B58" s="6"/>
      <c r="C58" s="17"/>
      <c r="D58" s="54"/>
      <c r="E58" s="138"/>
      <c r="F58" s="138"/>
      <c r="G58" s="138"/>
      <c r="H58" s="139"/>
      <c r="I58" s="139"/>
      <c r="J58" s="139"/>
      <c r="K58" s="112"/>
      <c r="L58" s="140"/>
    </row>
    <row r="59" spans="2:12" ht="12.75">
      <c r="B59" s="17"/>
      <c r="C59" s="17"/>
      <c r="D59" s="54"/>
      <c r="E59" s="138"/>
      <c r="F59" s="138"/>
      <c r="G59" s="138"/>
      <c r="H59" s="139"/>
      <c r="I59" s="139"/>
      <c r="J59" s="139"/>
      <c r="K59" s="112"/>
      <c r="L59" s="128"/>
    </row>
    <row r="60" spans="2:3" ht="12.75">
      <c r="B60" s="111"/>
      <c r="C60" s="111"/>
    </row>
    <row r="61" spans="2:10" ht="12.75">
      <c r="B61" s="111"/>
      <c r="C61" s="111"/>
      <c r="D61" s="132"/>
      <c r="E61" s="6"/>
      <c r="F61" s="6"/>
      <c r="G61" s="6"/>
      <c r="H61" s="123"/>
      <c r="I61" s="123"/>
      <c r="J61" s="123"/>
    </row>
    <row r="62" spans="2:10" ht="12.75">
      <c r="B62" s="111"/>
      <c r="C62" s="111"/>
      <c r="D62" s="11"/>
      <c r="E62" s="6"/>
      <c r="F62" s="6"/>
      <c r="G62" s="6"/>
      <c r="H62" s="123"/>
      <c r="I62" s="123"/>
      <c r="J62" s="123"/>
    </row>
    <row r="63" spans="2:10" ht="12.75">
      <c r="B63" s="111"/>
      <c r="C63" s="111"/>
      <c r="D63" s="11"/>
      <c r="E63" s="6"/>
      <c r="F63" s="6"/>
      <c r="G63" s="6"/>
      <c r="H63" s="123"/>
      <c r="I63" s="123"/>
      <c r="J63" s="123"/>
    </row>
    <row r="64" spans="2:10" ht="12.75">
      <c r="B64" s="111"/>
      <c r="C64" s="111"/>
      <c r="D64" s="11"/>
      <c r="E64" s="6"/>
      <c r="F64" s="6"/>
      <c r="G64" s="6"/>
      <c r="H64" s="123"/>
      <c r="I64" s="123"/>
      <c r="J64" s="123"/>
    </row>
    <row r="65" spans="2:10" ht="12.75">
      <c r="B65" s="111"/>
      <c r="C65" s="111"/>
      <c r="D65" s="124"/>
      <c r="E65" s="110"/>
      <c r="F65" s="110"/>
      <c r="G65" s="110"/>
      <c r="H65" s="123"/>
      <c r="I65" s="123"/>
      <c r="J65" s="123"/>
    </row>
    <row r="66" spans="2:10" ht="12.75">
      <c r="B66" s="6"/>
      <c r="C66" s="111"/>
      <c r="D66" s="11"/>
      <c r="E66" s="6"/>
      <c r="F66" s="6"/>
      <c r="G66" s="6"/>
      <c r="H66" s="123"/>
      <c r="I66" s="123"/>
      <c r="J66" s="123"/>
    </row>
    <row r="67" spans="2:10" ht="12.75">
      <c r="B67" s="111"/>
      <c r="C67" s="111"/>
      <c r="D67" s="11"/>
      <c r="E67" s="6"/>
      <c r="F67" s="6"/>
      <c r="G67" s="6"/>
      <c r="H67" s="6"/>
      <c r="I67" s="6"/>
      <c r="J67" s="6"/>
    </row>
    <row r="68" spans="2:11" ht="12.75">
      <c r="B68" s="111"/>
      <c r="C68" s="111"/>
      <c r="D68" s="11"/>
      <c r="E68" s="6"/>
      <c r="F68" s="6"/>
      <c r="G68" s="6"/>
      <c r="H68" s="123"/>
      <c r="I68" s="123"/>
      <c r="J68" s="123"/>
      <c r="K68" s="112"/>
    </row>
    <row r="69" spans="2:11" ht="12.75">
      <c r="B69" s="6"/>
      <c r="C69" s="6"/>
      <c r="D69" s="124"/>
      <c r="E69" s="110"/>
      <c r="F69" s="110"/>
      <c r="G69" s="110"/>
      <c r="H69" s="123"/>
      <c r="I69" s="123"/>
      <c r="J69" s="123"/>
      <c r="K69" s="112"/>
    </row>
    <row r="70" spans="4:11" ht="12.75">
      <c r="D70" s="11"/>
      <c r="E70" s="6"/>
      <c r="F70" s="6"/>
      <c r="G70" s="6"/>
      <c r="H70" s="123"/>
      <c r="I70" s="123"/>
      <c r="J70" s="123"/>
      <c r="K70" s="112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&amp;L&amp;F   &amp;D  &amp;T&amp;R&amp;8Les communes en lettres majuscules sont des
 chefs-lieux de cantons, sous-préfectures ou préfectures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61">
      <selection activeCell="F66" sqref="F66"/>
    </sheetView>
  </sheetViews>
  <sheetFormatPr defaultColWidth="8.57421875" defaultRowHeight="12.75"/>
  <cols>
    <col min="1" max="1" width="6.7109375" style="106" customWidth="1"/>
    <col min="2" max="3" width="8.7109375" style="107" customWidth="1"/>
    <col min="4" max="4" width="31.7109375" style="108" customWidth="1"/>
    <col min="5" max="7" width="7.7109375" style="2" customWidth="1"/>
    <col min="8" max="10" width="7.7109375" style="107" customWidth="1"/>
    <col min="11" max="11" width="7.7109375" style="109" customWidth="1"/>
    <col min="12" max="14" width="8.57421875" style="108" customWidth="1"/>
    <col min="15" max="19" width="9.421875" style="108" customWidth="1"/>
    <col min="20" max="20" width="8.57421875" style="108" customWidth="1"/>
    <col min="21" max="16384" width="8.57421875" style="108" customWidth="1"/>
  </cols>
  <sheetData>
    <row r="1" spans="1:19" ht="12.7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1"/>
      <c r="M2" s="6"/>
      <c r="N2" s="11"/>
      <c r="O2" s="11"/>
      <c r="P2" s="5"/>
      <c r="Q2" s="5"/>
      <c r="R2" s="5"/>
      <c r="S2" s="12"/>
    </row>
    <row r="3" spans="1:19" ht="12.75">
      <c r="A3" s="210" t="s">
        <v>814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11"/>
      <c r="M4" s="11"/>
    </row>
    <row r="5" spans="1:14" ht="12.75">
      <c r="A5" s="111"/>
      <c r="B5" s="6"/>
      <c r="C5" s="210" t="s">
        <v>793</v>
      </c>
      <c r="D5" s="210"/>
      <c r="E5" s="210"/>
      <c r="F5" s="210"/>
      <c r="G5" s="210"/>
      <c r="H5" s="111">
        <v>191</v>
      </c>
      <c r="I5" s="6" t="s">
        <v>8</v>
      </c>
      <c r="J5" s="6"/>
      <c r="K5" s="112"/>
      <c r="L5" s="18">
        <v>0.11458333333333333</v>
      </c>
      <c r="M5" s="18">
        <v>0.11458333333333333</v>
      </c>
      <c r="N5" s="3" t="s">
        <v>9</v>
      </c>
    </row>
    <row r="6" spans="1:15" ht="12.75">
      <c r="A6" s="113"/>
      <c r="B6" s="114" t="s">
        <v>8</v>
      </c>
      <c r="C6" s="115"/>
      <c r="D6" s="116" t="s">
        <v>10</v>
      </c>
      <c r="E6" s="22" t="s">
        <v>11</v>
      </c>
      <c r="F6" s="22" t="s">
        <v>12</v>
      </c>
      <c r="G6" s="23"/>
      <c r="H6" s="216" t="s">
        <v>13</v>
      </c>
      <c r="I6" s="216"/>
      <c r="J6" s="216"/>
      <c r="K6" s="216"/>
      <c r="L6" s="18">
        <v>0.4583333333333333</v>
      </c>
      <c r="M6" s="18">
        <v>0.4583333333333333</v>
      </c>
      <c r="N6" s="16" t="s">
        <v>14</v>
      </c>
      <c r="O6" s="3"/>
    </row>
    <row r="7" spans="1:15" ht="12.75">
      <c r="A7" s="141" t="s">
        <v>15</v>
      </c>
      <c r="B7" s="142" t="s">
        <v>16</v>
      </c>
      <c r="C7" s="143" t="s">
        <v>17</v>
      </c>
      <c r="D7" s="144"/>
      <c r="E7" s="145" t="s">
        <v>18</v>
      </c>
      <c r="F7" s="145"/>
      <c r="G7" s="145" t="s">
        <v>19</v>
      </c>
      <c r="H7" s="145" t="s">
        <v>20</v>
      </c>
      <c r="I7" s="145" t="s">
        <v>21</v>
      </c>
      <c r="J7" s="145" t="s">
        <v>22</v>
      </c>
      <c r="K7" s="145" t="s">
        <v>23</v>
      </c>
      <c r="L7" s="10"/>
      <c r="M7" s="4"/>
      <c r="N7" s="3"/>
      <c r="O7" s="3"/>
    </row>
    <row r="8" spans="1:15" ht="12.75">
      <c r="A8" s="146"/>
      <c r="B8" s="147"/>
      <c r="C8" s="147"/>
      <c r="D8" s="148" t="s">
        <v>620</v>
      </c>
      <c r="E8" s="21"/>
      <c r="F8" s="21"/>
      <c r="G8" s="21"/>
      <c r="H8" s="149"/>
      <c r="I8" s="149"/>
      <c r="J8" s="149"/>
      <c r="K8" s="149"/>
      <c r="L8" s="33"/>
      <c r="M8" s="4"/>
      <c r="N8" s="3"/>
      <c r="O8" s="3"/>
    </row>
    <row r="9" spans="1:15" ht="12.75">
      <c r="A9" s="63"/>
      <c r="B9" s="28">
        <f>$H$5</f>
        <v>191</v>
      </c>
      <c r="C9" s="28">
        <v>0</v>
      </c>
      <c r="D9" s="48" t="s">
        <v>621</v>
      </c>
      <c r="E9" s="29" t="s">
        <v>622</v>
      </c>
      <c r="F9" s="29">
        <v>110</v>
      </c>
      <c r="G9" s="35">
        <f>$L$5</f>
        <v>0.11458333333333333</v>
      </c>
      <c r="H9" s="35">
        <f>$L$5</f>
        <v>0.11458333333333333</v>
      </c>
      <c r="I9" s="35">
        <f>$L$5</f>
        <v>0.11458333333333333</v>
      </c>
      <c r="J9" s="35">
        <f>$M$5</f>
        <v>0.11458333333333333</v>
      </c>
      <c r="K9" s="35">
        <f>$M$5</f>
        <v>0.11458333333333333</v>
      </c>
      <c r="L9" s="36"/>
      <c r="M9" s="4"/>
      <c r="N9" s="4"/>
      <c r="O9" s="4"/>
    </row>
    <row r="10" spans="1:15" ht="12.75">
      <c r="A10" s="63">
        <v>9</v>
      </c>
      <c r="B10" s="28">
        <f aca="true" t="shared" si="0" ref="B10:B15">B9-A10</f>
        <v>182</v>
      </c>
      <c r="C10" s="28">
        <f aca="true" t="shared" si="1" ref="C10:C15">C9+A10</f>
        <v>9</v>
      </c>
      <c r="D10" s="41" t="s">
        <v>623</v>
      </c>
      <c r="E10" s="29" t="s">
        <v>622</v>
      </c>
      <c r="F10" s="29"/>
      <c r="G10" s="38">
        <f aca="true" t="shared" si="2" ref="G10:G16">SUM($G$9+$O$3*C10)</f>
        <v>0.13802083333333331</v>
      </c>
      <c r="H10" s="38">
        <f aca="true" t="shared" si="3" ref="H10:H16">SUM($H$9+$P$3*C10)</f>
        <v>0.13958333333333334</v>
      </c>
      <c r="I10" s="38">
        <f aca="true" t="shared" si="4" ref="I10:I16">SUM($I$9+$Q$3*C10)</f>
        <v>0.14136904761904762</v>
      </c>
      <c r="J10" s="38">
        <f aca="true" t="shared" si="5" ref="J10:J16">SUM($J$9+$R$3*C10)</f>
        <v>0.14342948717948717</v>
      </c>
      <c r="K10" s="38">
        <f aca="true" t="shared" si="6" ref="K10:K16">SUM($K$9+$S$3*C10)</f>
        <v>0.14583333333333331</v>
      </c>
      <c r="L10" s="36"/>
      <c r="M10" s="4"/>
      <c r="N10" s="4"/>
      <c r="O10" s="4"/>
    </row>
    <row r="11" spans="1:15" ht="12.75">
      <c r="A11" s="63">
        <v>7</v>
      </c>
      <c r="B11" s="28">
        <f t="shared" si="0"/>
        <v>175</v>
      </c>
      <c r="C11" s="28">
        <f t="shared" si="1"/>
        <v>16</v>
      </c>
      <c r="D11" s="41" t="s">
        <v>624</v>
      </c>
      <c r="E11" s="29" t="s">
        <v>622</v>
      </c>
      <c r="F11" s="29"/>
      <c r="G11" s="38">
        <f t="shared" si="2"/>
        <v>0.15625</v>
      </c>
      <c r="H11" s="38">
        <f t="shared" si="3"/>
        <v>0.15902777777777777</v>
      </c>
      <c r="I11" s="38">
        <f t="shared" si="4"/>
        <v>0.16220238095238093</v>
      </c>
      <c r="J11" s="38">
        <f t="shared" si="5"/>
        <v>0.1658653846153846</v>
      </c>
      <c r="K11" s="38">
        <f t="shared" si="6"/>
        <v>0.1701388888888889</v>
      </c>
      <c r="L11" s="36"/>
      <c r="M11" s="4"/>
      <c r="N11" s="4"/>
      <c r="O11" s="4"/>
    </row>
    <row r="12" spans="1:15" ht="12.75">
      <c r="A12" s="63">
        <v>3</v>
      </c>
      <c r="B12" s="28">
        <f t="shared" si="0"/>
        <v>172</v>
      </c>
      <c r="C12" s="28">
        <f t="shared" si="1"/>
        <v>19</v>
      </c>
      <c r="D12" s="49" t="s">
        <v>625</v>
      </c>
      <c r="E12" s="29" t="s">
        <v>622</v>
      </c>
      <c r="F12" s="29"/>
      <c r="G12" s="38">
        <f t="shared" si="2"/>
        <v>0.1640625</v>
      </c>
      <c r="H12" s="38">
        <f t="shared" si="3"/>
        <v>0.1673611111111111</v>
      </c>
      <c r="I12" s="38">
        <f t="shared" si="4"/>
        <v>0.17113095238095238</v>
      </c>
      <c r="J12" s="38">
        <f t="shared" si="5"/>
        <v>0.17548076923076922</v>
      </c>
      <c r="K12" s="38">
        <f t="shared" si="6"/>
        <v>0.18055555555555555</v>
      </c>
      <c r="L12" s="18"/>
      <c r="M12" s="4"/>
      <c r="N12" s="4"/>
      <c r="O12" s="4"/>
    </row>
    <row r="13" spans="1:15" ht="12.75">
      <c r="A13" s="63">
        <v>3</v>
      </c>
      <c r="B13" s="28">
        <f t="shared" si="0"/>
        <v>169</v>
      </c>
      <c r="C13" s="28">
        <f t="shared" si="1"/>
        <v>22</v>
      </c>
      <c r="D13" s="120" t="s">
        <v>626</v>
      </c>
      <c r="E13" s="29" t="s">
        <v>627</v>
      </c>
      <c r="F13" s="29">
        <v>166</v>
      </c>
      <c r="G13" s="38">
        <f t="shared" si="2"/>
        <v>0.171875</v>
      </c>
      <c r="H13" s="38">
        <f t="shared" si="3"/>
        <v>0.17569444444444443</v>
      </c>
      <c r="I13" s="38">
        <f t="shared" si="4"/>
        <v>0.18005952380952378</v>
      </c>
      <c r="J13" s="38">
        <f t="shared" si="5"/>
        <v>0.18509615384615385</v>
      </c>
      <c r="K13" s="38">
        <f t="shared" si="6"/>
        <v>0.1909722222222222</v>
      </c>
      <c r="L13" s="18"/>
      <c r="M13" s="4"/>
      <c r="N13" s="4"/>
      <c r="O13" s="4"/>
    </row>
    <row r="14" spans="1:15" ht="12.75">
      <c r="A14" s="63">
        <v>1</v>
      </c>
      <c r="B14" s="28">
        <f t="shared" si="0"/>
        <v>168</v>
      </c>
      <c r="C14" s="28">
        <f t="shared" si="1"/>
        <v>23</v>
      </c>
      <c r="D14" s="120" t="s">
        <v>628</v>
      </c>
      <c r="E14" s="29" t="s">
        <v>629</v>
      </c>
      <c r="F14" s="29"/>
      <c r="G14" s="38">
        <f t="shared" si="2"/>
        <v>0.17447916666666666</v>
      </c>
      <c r="H14" s="38">
        <f t="shared" si="3"/>
        <v>0.1784722222222222</v>
      </c>
      <c r="I14" s="38">
        <f t="shared" si="4"/>
        <v>0.18303571428571427</v>
      </c>
      <c r="J14" s="38">
        <f t="shared" si="5"/>
        <v>0.18830128205128205</v>
      </c>
      <c r="K14" s="38">
        <f t="shared" si="6"/>
        <v>0.19444444444444442</v>
      </c>
      <c r="L14" s="18"/>
      <c r="M14" s="4"/>
      <c r="N14" s="4"/>
      <c r="O14" s="4"/>
    </row>
    <row r="15" spans="1:15" ht="12.75">
      <c r="A15" s="63">
        <v>1</v>
      </c>
      <c r="B15" s="28">
        <f t="shared" si="0"/>
        <v>167</v>
      </c>
      <c r="C15" s="28">
        <f t="shared" si="1"/>
        <v>24</v>
      </c>
      <c r="D15" s="67" t="s">
        <v>630</v>
      </c>
      <c r="E15" s="29" t="s">
        <v>631</v>
      </c>
      <c r="F15" s="29"/>
      <c r="G15" s="38">
        <f t="shared" si="2"/>
        <v>0.17708333333333331</v>
      </c>
      <c r="H15" s="38">
        <f t="shared" si="3"/>
        <v>0.18124999999999997</v>
      </c>
      <c r="I15" s="38">
        <f t="shared" si="4"/>
        <v>0.18601190476190477</v>
      </c>
      <c r="J15" s="38">
        <f t="shared" si="5"/>
        <v>0.19150641025641024</v>
      </c>
      <c r="K15" s="38">
        <f t="shared" si="6"/>
        <v>0.19791666666666666</v>
      </c>
      <c r="L15" s="18"/>
      <c r="M15" s="4"/>
      <c r="N15" s="4"/>
      <c r="O15" s="4"/>
    </row>
    <row r="16" spans="1:15" ht="12.75">
      <c r="A16" s="63">
        <v>2.5</v>
      </c>
      <c r="B16" s="28">
        <f>B15-A16</f>
        <v>164.5</v>
      </c>
      <c r="C16" s="28">
        <f>C15+A16</f>
        <v>26.5</v>
      </c>
      <c r="D16" s="49" t="s">
        <v>632</v>
      </c>
      <c r="E16" s="29" t="s">
        <v>631</v>
      </c>
      <c r="F16" s="29"/>
      <c r="G16" s="38">
        <f t="shared" si="2"/>
        <v>0.18359375</v>
      </c>
      <c r="H16" s="38">
        <f t="shared" si="3"/>
        <v>0.18819444444444444</v>
      </c>
      <c r="I16" s="38">
        <f t="shared" si="4"/>
        <v>0.19345238095238093</v>
      </c>
      <c r="J16" s="38">
        <f t="shared" si="5"/>
        <v>0.19951923076923078</v>
      </c>
      <c r="K16" s="38">
        <f t="shared" si="6"/>
        <v>0.2065972222222222</v>
      </c>
      <c r="L16" s="18"/>
      <c r="M16" s="4"/>
      <c r="N16" s="4"/>
      <c r="O16" s="4"/>
    </row>
    <row r="17" spans="1:15" ht="12.75">
      <c r="A17" s="63">
        <v>1.5</v>
      </c>
      <c r="B17" s="28">
        <f>B16-A17</f>
        <v>163</v>
      </c>
      <c r="C17" s="28">
        <f>C16+A17</f>
        <v>28</v>
      </c>
      <c r="D17" s="120" t="s">
        <v>633</v>
      </c>
      <c r="E17" s="29" t="s">
        <v>634</v>
      </c>
      <c r="F17" s="29">
        <v>157</v>
      </c>
      <c r="G17" s="38">
        <f>SUM($G$9+$O$3*C17)</f>
        <v>0.1875</v>
      </c>
      <c r="H17" s="38">
        <f>SUM($H$9+$P$3*C17)</f>
        <v>0.1923611111111111</v>
      </c>
      <c r="I17" s="38">
        <f>SUM($I$9+$Q$3*C17)</f>
        <v>0.19791666666666666</v>
      </c>
      <c r="J17" s="38">
        <f>SUM($J$9+$R$3*C17)</f>
        <v>0.20432692307692307</v>
      </c>
      <c r="K17" s="38">
        <f>SUM($K$9+$S$3*C17)</f>
        <v>0.21180555555555552</v>
      </c>
      <c r="L17" s="18"/>
      <c r="M17" s="4"/>
      <c r="N17" s="4"/>
      <c r="O17" s="4"/>
    </row>
    <row r="18" spans="1:15" ht="12.75">
      <c r="A18" s="63">
        <v>0.5</v>
      </c>
      <c r="B18" s="28">
        <f>B17-A18</f>
        <v>162.5</v>
      </c>
      <c r="C18" s="28">
        <f>C17+A18</f>
        <v>28.5</v>
      </c>
      <c r="D18" s="120" t="s">
        <v>635</v>
      </c>
      <c r="E18" s="29" t="s">
        <v>636</v>
      </c>
      <c r="F18" s="29"/>
      <c r="G18" s="38">
        <f aca="true" t="shared" si="7" ref="G18:G43">SUM($G$9+$O$3*C18)</f>
        <v>0.18880208333333331</v>
      </c>
      <c r="H18" s="38">
        <f aca="true" t="shared" si="8" ref="H18:H43">SUM($H$9+$P$3*C18)</f>
        <v>0.19374999999999998</v>
      </c>
      <c r="I18" s="38">
        <f aca="true" t="shared" si="9" ref="I18:I43">SUM($I$9+$Q$3*C18)</f>
        <v>0.1994047619047619</v>
      </c>
      <c r="J18" s="38">
        <f aca="true" t="shared" si="10" ref="J18:J43">SUM($J$9+$R$3*C18)</f>
        <v>0.20592948717948717</v>
      </c>
      <c r="K18" s="38">
        <f aca="true" t="shared" si="11" ref="K18:K43">SUM($K$9+$S$3*C18)</f>
        <v>0.21354166666666666</v>
      </c>
      <c r="L18" s="18"/>
      <c r="M18" s="4"/>
      <c r="N18" s="4"/>
      <c r="O18" s="4"/>
    </row>
    <row r="19" spans="1:15" ht="12.75">
      <c r="A19" s="63">
        <v>5</v>
      </c>
      <c r="B19" s="28">
        <f aca="true" t="shared" si="12" ref="B19:B43">B18-A19</f>
        <v>157.5</v>
      </c>
      <c r="C19" s="28">
        <f aca="true" t="shared" si="13" ref="C19:C43">C18+A19</f>
        <v>33.5</v>
      </c>
      <c r="D19" s="120" t="s">
        <v>637</v>
      </c>
      <c r="E19" s="29" t="s">
        <v>534</v>
      </c>
      <c r="F19" s="29"/>
      <c r="G19" s="38">
        <f t="shared" si="7"/>
        <v>0.20182291666666666</v>
      </c>
      <c r="H19" s="38">
        <f t="shared" si="8"/>
        <v>0.20763888888888887</v>
      </c>
      <c r="I19" s="38">
        <f t="shared" si="9"/>
        <v>0.21428571428571427</v>
      </c>
      <c r="J19" s="38">
        <f t="shared" si="10"/>
        <v>0.2219551282051282</v>
      </c>
      <c r="K19" s="38">
        <f t="shared" si="11"/>
        <v>0.23090277777777776</v>
      </c>
      <c r="L19" s="18"/>
      <c r="M19" s="4"/>
      <c r="N19" s="4"/>
      <c r="O19" s="4"/>
    </row>
    <row r="20" spans="1:15" ht="12.75">
      <c r="A20" s="63">
        <v>1.5</v>
      </c>
      <c r="B20" s="28">
        <f t="shared" si="12"/>
        <v>156</v>
      </c>
      <c r="C20" s="28">
        <f t="shared" si="13"/>
        <v>35</v>
      </c>
      <c r="D20" s="49" t="s">
        <v>638</v>
      </c>
      <c r="E20" s="29" t="s">
        <v>639</v>
      </c>
      <c r="F20" s="29"/>
      <c r="G20" s="38">
        <f t="shared" si="7"/>
        <v>0.20572916666666666</v>
      </c>
      <c r="H20" s="38">
        <f t="shared" si="8"/>
        <v>0.21180555555555552</v>
      </c>
      <c r="I20" s="38">
        <f t="shared" si="9"/>
        <v>0.21875</v>
      </c>
      <c r="J20" s="38">
        <f t="shared" si="10"/>
        <v>0.22676282051282048</v>
      </c>
      <c r="K20" s="38">
        <f t="shared" si="11"/>
        <v>0.2361111111111111</v>
      </c>
      <c r="L20" s="18"/>
      <c r="M20" s="4"/>
      <c r="N20" s="4"/>
      <c r="O20" s="4"/>
    </row>
    <row r="21" spans="1:15" ht="12.75">
      <c r="A21" s="63">
        <v>5.5</v>
      </c>
      <c r="B21" s="28">
        <f t="shared" si="12"/>
        <v>150.5</v>
      </c>
      <c r="C21" s="28">
        <f t="shared" si="13"/>
        <v>40.5</v>
      </c>
      <c r="D21" s="120" t="s">
        <v>640</v>
      </c>
      <c r="E21" s="29" t="s">
        <v>639</v>
      </c>
      <c r="F21" s="29"/>
      <c r="G21" s="38">
        <f t="shared" si="7"/>
        <v>0.22005208333333331</v>
      </c>
      <c r="H21" s="38">
        <f t="shared" si="8"/>
        <v>0.2270833333333333</v>
      </c>
      <c r="I21" s="38">
        <f t="shared" si="9"/>
        <v>0.23511904761904762</v>
      </c>
      <c r="J21" s="38">
        <f t="shared" si="10"/>
        <v>0.2443910256410256</v>
      </c>
      <c r="K21" s="38">
        <f t="shared" si="11"/>
        <v>0.2552083333333333</v>
      </c>
      <c r="L21" s="18"/>
      <c r="M21" s="4"/>
      <c r="N21" s="4"/>
      <c r="O21" s="4"/>
    </row>
    <row r="22" spans="1:15" ht="12.75">
      <c r="A22" s="63">
        <v>2.5</v>
      </c>
      <c r="B22" s="28">
        <f t="shared" si="12"/>
        <v>148</v>
      </c>
      <c r="C22" s="28">
        <f t="shared" si="13"/>
        <v>43</v>
      </c>
      <c r="D22" s="49" t="s">
        <v>641</v>
      </c>
      <c r="E22" s="29" t="s">
        <v>642</v>
      </c>
      <c r="F22" s="29"/>
      <c r="G22" s="38">
        <f t="shared" si="7"/>
        <v>0.2265625</v>
      </c>
      <c r="H22" s="38">
        <f t="shared" si="8"/>
        <v>0.23402777777777778</v>
      </c>
      <c r="I22" s="38">
        <f t="shared" si="9"/>
        <v>0.24255952380952378</v>
      </c>
      <c r="J22" s="38">
        <f t="shared" si="10"/>
        <v>0.25240384615384615</v>
      </c>
      <c r="K22" s="38">
        <f t="shared" si="11"/>
        <v>0.2638888888888889</v>
      </c>
      <c r="L22" s="18"/>
      <c r="M22" s="4"/>
      <c r="N22" s="4"/>
      <c r="O22" s="4"/>
    </row>
    <row r="23" spans="1:15" ht="12.75">
      <c r="A23" s="63">
        <v>2.5</v>
      </c>
      <c r="B23" s="28">
        <f t="shared" si="12"/>
        <v>145.5</v>
      </c>
      <c r="C23" s="28">
        <f t="shared" si="13"/>
        <v>45.5</v>
      </c>
      <c r="D23" s="41" t="s">
        <v>643</v>
      </c>
      <c r="E23" s="29" t="s">
        <v>642</v>
      </c>
      <c r="F23" s="29"/>
      <c r="G23" s="38">
        <f t="shared" si="7"/>
        <v>0.23307291666666666</v>
      </c>
      <c r="H23" s="38">
        <f t="shared" si="8"/>
        <v>0.2409722222222222</v>
      </c>
      <c r="I23" s="38">
        <f t="shared" si="9"/>
        <v>0.25</v>
      </c>
      <c r="J23" s="38">
        <f t="shared" si="10"/>
        <v>0.26041666666666663</v>
      </c>
      <c r="K23" s="38">
        <f t="shared" si="11"/>
        <v>0.2725694444444444</v>
      </c>
      <c r="L23" s="18"/>
      <c r="M23" s="4"/>
      <c r="N23" s="4"/>
      <c r="O23" s="4"/>
    </row>
    <row r="24" spans="1:15" ht="12.75">
      <c r="A24" s="63">
        <v>5</v>
      </c>
      <c r="B24" s="28">
        <f t="shared" si="12"/>
        <v>140.5</v>
      </c>
      <c r="C24" s="28">
        <f t="shared" si="13"/>
        <v>50.5</v>
      </c>
      <c r="D24" s="49" t="s">
        <v>644</v>
      </c>
      <c r="E24" s="29" t="s">
        <v>642</v>
      </c>
      <c r="F24" s="29"/>
      <c r="G24" s="38">
        <f t="shared" si="7"/>
        <v>0.24609375</v>
      </c>
      <c r="H24" s="38">
        <f t="shared" si="8"/>
        <v>0.2548611111111111</v>
      </c>
      <c r="I24" s="38">
        <f t="shared" si="9"/>
        <v>0.2648809523809524</v>
      </c>
      <c r="J24" s="38">
        <f t="shared" si="10"/>
        <v>0.2764423076923077</v>
      </c>
      <c r="K24" s="38">
        <f t="shared" si="11"/>
        <v>0.2899305555555555</v>
      </c>
      <c r="L24" s="18"/>
      <c r="M24" s="4"/>
      <c r="N24" s="4"/>
      <c r="O24" s="4"/>
    </row>
    <row r="25" spans="1:15" ht="12.75">
      <c r="A25" s="63">
        <v>3</v>
      </c>
      <c r="B25" s="28">
        <f t="shared" si="12"/>
        <v>137.5</v>
      </c>
      <c r="C25" s="28">
        <f t="shared" si="13"/>
        <v>53.5</v>
      </c>
      <c r="D25" s="49" t="s">
        <v>645</v>
      </c>
      <c r="E25" s="29" t="s">
        <v>646</v>
      </c>
      <c r="F25" s="29"/>
      <c r="G25" s="38">
        <f t="shared" si="7"/>
        <v>0.25390625</v>
      </c>
      <c r="H25" s="38">
        <f t="shared" si="8"/>
        <v>0.2631944444444444</v>
      </c>
      <c r="I25" s="38">
        <f t="shared" si="9"/>
        <v>0.2738095238095238</v>
      </c>
      <c r="J25" s="38">
        <f t="shared" si="10"/>
        <v>0.2860576923076923</v>
      </c>
      <c r="K25" s="38">
        <f t="shared" si="11"/>
        <v>0.3003472222222222</v>
      </c>
      <c r="L25" s="18"/>
      <c r="M25" s="4"/>
      <c r="N25" s="4"/>
      <c r="O25" s="4"/>
    </row>
    <row r="26" spans="1:15" ht="12.75">
      <c r="A26" s="63">
        <v>3.5</v>
      </c>
      <c r="B26" s="28">
        <f t="shared" si="12"/>
        <v>134</v>
      </c>
      <c r="C26" s="28">
        <f t="shared" si="13"/>
        <v>57</v>
      </c>
      <c r="D26" s="120" t="s">
        <v>647</v>
      </c>
      <c r="E26" s="29" t="s">
        <v>646</v>
      </c>
      <c r="F26" s="29"/>
      <c r="G26" s="38">
        <f t="shared" si="7"/>
        <v>0.2630208333333333</v>
      </c>
      <c r="H26" s="38">
        <f t="shared" si="8"/>
        <v>0.27291666666666664</v>
      </c>
      <c r="I26" s="38">
        <f t="shared" si="9"/>
        <v>0.28422619047619047</v>
      </c>
      <c r="J26" s="38">
        <f t="shared" si="10"/>
        <v>0.297275641025641</v>
      </c>
      <c r="K26" s="38">
        <f t="shared" si="11"/>
        <v>0.3125</v>
      </c>
      <c r="L26" s="18"/>
      <c r="M26" s="4"/>
      <c r="N26" s="4"/>
      <c r="O26" s="4"/>
    </row>
    <row r="27" spans="1:15" ht="12.75">
      <c r="A27" s="63">
        <v>4</v>
      </c>
      <c r="B27" s="28">
        <f t="shared" si="12"/>
        <v>130</v>
      </c>
      <c r="C27" s="28">
        <f t="shared" si="13"/>
        <v>61</v>
      </c>
      <c r="D27" s="41" t="s">
        <v>648</v>
      </c>
      <c r="E27" s="29" t="s">
        <v>646</v>
      </c>
      <c r="F27" s="29"/>
      <c r="G27" s="38">
        <f t="shared" si="7"/>
        <v>0.2734375</v>
      </c>
      <c r="H27" s="38">
        <f t="shared" si="8"/>
        <v>0.28402777777777777</v>
      </c>
      <c r="I27" s="38">
        <f t="shared" si="9"/>
        <v>0.2961309523809524</v>
      </c>
      <c r="J27" s="38">
        <f t="shared" si="10"/>
        <v>0.31009615384615385</v>
      </c>
      <c r="K27" s="38">
        <f t="shared" si="11"/>
        <v>0.3263888888888889</v>
      </c>
      <c r="L27" s="18"/>
      <c r="M27" s="4"/>
      <c r="N27" s="4"/>
      <c r="O27" s="4"/>
    </row>
    <row r="28" spans="1:15" ht="12.75">
      <c r="A28" s="63">
        <v>3</v>
      </c>
      <c r="B28" s="28">
        <f t="shared" si="12"/>
        <v>127</v>
      </c>
      <c r="C28" s="28">
        <f t="shared" si="13"/>
        <v>64</v>
      </c>
      <c r="D28" s="41" t="s">
        <v>649</v>
      </c>
      <c r="E28" s="29" t="s">
        <v>646</v>
      </c>
      <c r="F28" s="29"/>
      <c r="G28" s="38">
        <f t="shared" si="7"/>
        <v>0.28125</v>
      </c>
      <c r="H28" s="38">
        <f t="shared" si="8"/>
        <v>0.29236111111111107</v>
      </c>
      <c r="I28" s="38">
        <f t="shared" si="9"/>
        <v>0.3050595238095238</v>
      </c>
      <c r="J28" s="38">
        <f t="shared" si="10"/>
        <v>0.31971153846153844</v>
      </c>
      <c r="K28" s="38">
        <f t="shared" si="11"/>
        <v>0.3368055555555555</v>
      </c>
      <c r="L28" s="18"/>
      <c r="M28" s="4"/>
      <c r="N28" s="4"/>
      <c r="O28" s="4"/>
    </row>
    <row r="29" spans="1:15" ht="12.75">
      <c r="A29" s="63">
        <v>3.5</v>
      </c>
      <c r="B29" s="28">
        <f t="shared" si="12"/>
        <v>123.5</v>
      </c>
      <c r="C29" s="28">
        <f t="shared" si="13"/>
        <v>67.5</v>
      </c>
      <c r="D29" s="41" t="s">
        <v>650</v>
      </c>
      <c r="E29" s="29" t="s">
        <v>646</v>
      </c>
      <c r="F29" s="29"/>
      <c r="G29" s="38">
        <f t="shared" si="7"/>
        <v>0.2903645833333333</v>
      </c>
      <c r="H29" s="38">
        <f t="shared" si="8"/>
        <v>0.3020833333333333</v>
      </c>
      <c r="I29" s="38">
        <f t="shared" si="9"/>
        <v>0.31547619047619047</v>
      </c>
      <c r="J29" s="38">
        <f t="shared" si="10"/>
        <v>0.33092948717948717</v>
      </c>
      <c r="K29" s="38">
        <f t="shared" si="11"/>
        <v>0.3489583333333333</v>
      </c>
      <c r="L29" s="18"/>
      <c r="M29" s="4"/>
      <c r="N29" s="4"/>
      <c r="O29" s="4"/>
    </row>
    <row r="30" spans="1:15" ht="12.75">
      <c r="A30" s="63">
        <v>1.5</v>
      </c>
      <c r="B30" s="28">
        <f t="shared" si="12"/>
        <v>122</v>
      </c>
      <c r="C30" s="28">
        <f t="shared" si="13"/>
        <v>69</v>
      </c>
      <c r="D30" s="49" t="s">
        <v>651</v>
      </c>
      <c r="E30" s="29" t="s">
        <v>646</v>
      </c>
      <c r="F30" s="29"/>
      <c r="G30" s="38">
        <f t="shared" si="7"/>
        <v>0.2942708333333333</v>
      </c>
      <c r="H30" s="38">
        <f t="shared" si="8"/>
        <v>0.30624999999999997</v>
      </c>
      <c r="I30" s="38">
        <f t="shared" si="9"/>
        <v>0.31994047619047616</v>
      </c>
      <c r="J30" s="38">
        <f t="shared" si="10"/>
        <v>0.33573717948717946</v>
      </c>
      <c r="K30" s="38">
        <f t="shared" si="11"/>
        <v>0.35416666666666663</v>
      </c>
      <c r="L30" s="18"/>
      <c r="M30" s="4"/>
      <c r="N30" s="4"/>
      <c r="O30" s="4"/>
    </row>
    <row r="31" spans="1:15" ht="12.75">
      <c r="A31" s="63">
        <v>2</v>
      </c>
      <c r="B31" s="28">
        <f t="shared" si="12"/>
        <v>120</v>
      </c>
      <c r="C31" s="28">
        <f t="shared" si="13"/>
        <v>71</v>
      </c>
      <c r="D31" s="49" t="s">
        <v>652</v>
      </c>
      <c r="E31" s="29" t="s">
        <v>187</v>
      </c>
      <c r="F31" s="29"/>
      <c r="G31" s="38">
        <f t="shared" si="7"/>
        <v>0.29947916666666663</v>
      </c>
      <c r="H31" s="38">
        <f t="shared" si="8"/>
        <v>0.3118055555555555</v>
      </c>
      <c r="I31" s="38">
        <f t="shared" si="9"/>
        <v>0.32589285714285715</v>
      </c>
      <c r="J31" s="38">
        <f t="shared" si="10"/>
        <v>0.3421474358974359</v>
      </c>
      <c r="K31" s="38">
        <f t="shared" si="11"/>
        <v>0.3611111111111111</v>
      </c>
      <c r="L31" s="18"/>
      <c r="M31" s="4"/>
      <c r="N31" s="4"/>
      <c r="O31" s="4"/>
    </row>
    <row r="32" spans="1:15" ht="12.75">
      <c r="A32" s="63">
        <v>4</v>
      </c>
      <c r="B32" s="28">
        <f t="shared" si="12"/>
        <v>116</v>
      </c>
      <c r="C32" s="28">
        <f t="shared" si="13"/>
        <v>75</v>
      </c>
      <c r="D32" s="49" t="s">
        <v>653</v>
      </c>
      <c r="E32" s="29" t="s">
        <v>187</v>
      </c>
      <c r="F32" s="29"/>
      <c r="G32" s="38">
        <f t="shared" si="7"/>
        <v>0.3098958333333333</v>
      </c>
      <c r="H32" s="38">
        <f t="shared" si="8"/>
        <v>0.32291666666666663</v>
      </c>
      <c r="I32" s="38">
        <f t="shared" si="9"/>
        <v>0.337797619047619</v>
      </c>
      <c r="J32" s="38">
        <f t="shared" si="10"/>
        <v>0.3549679487179487</v>
      </c>
      <c r="K32" s="38">
        <f t="shared" si="11"/>
        <v>0.37499999999999994</v>
      </c>
      <c r="L32" s="18"/>
      <c r="M32" s="4"/>
      <c r="N32" s="4"/>
      <c r="O32" s="4"/>
    </row>
    <row r="33" spans="1:15" ht="12.75">
      <c r="A33" s="63">
        <v>2</v>
      </c>
      <c r="B33" s="28">
        <f t="shared" si="12"/>
        <v>114</v>
      </c>
      <c r="C33" s="28">
        <f t="shared" si="13"/>
        <v>77</v>
      </c>
      <c r="D33" s="49" t="s">
        <v>654</v>
      </c>
      <c r="E33" s="29" t="s">
        <v>187</v>
      </c>
      <c r="F33" s="29"/>
      <c r="G33" s="38">
        <f t="shared" si="7"/>
        <v>0.31510416666666663</v>
      </c>
      <c r="H33" s="38">
        <f t="shared" si="8"/>
        <v>0.32847222222222217</v>
      </c>
      <c r="I33" s="38">
        <f t="shared" si="9"/>
        <v>0.34375</v>
      </c>
      <c r="J33" s="38">
        <f t="shared" si="10"/>
        <v>0.3613782051282051</v>
      </c>
      <c r="K33" s="38">
        <f t="shared" si="11"/>
        <v>0.3819444444444444</v>
      </c>
      <c r="L33" s="18"/>
      <c r="M33" s="4"/>
      <c r="N33" s="4"/>
      <c r="O33" s="4"/>
    </row>
    <row r="34" spans="1:15" ht="12.75">
      <c r="A34" s="63">
        <v>7</v>
      </c>
      <c r="B34" s="28">
        <f t="shared" si="12"/>
        <v>107</v>
      </c>
      <c r="C34" s="28">
        <f t="shared" si="13"/>
        <v>84</v>
      </c>
      <c r="D34" s="49" t="s">
        <v>655</v>
      </c>
      <c r="E34" s="29" t="s">
        <v>656</v>
      </c>
      <c r="F34" s="29"/>
      <c r="G34" s="38">
        <f t="shared" si="7"/>
        <v>0.3333333333333333</v>
      </c>
      <c r="H34" s="38">
        <f t="shared" si="8"/>
        <v>0.34791666666666665</v>
      </c>
      <c r="I34" s="38">
        <f t="shared" si="9"/>
        <v>0.3645833333333333</v>
      </c>
      <c r="J34" s="38">
        <f t="shared" si="10"/>
        <v>0.38381410256410253</v>
      </c>
      <c r="K34" s="38">
        <f t="shared" si="11"/>
        <v>0.40624999999999994</v>
      </c>
      <c r="L34" s="18"/>
      <c r="M34" s="4"/>
      <c r="N34" s="4"/>
      <c r="O34" s="4"/>
    </row>
    <row r="35" spans="1:15" ht="12.75">
      <c r="A35" s="63">
        <v>1.5</v>
      </c>
      <c r="B35" s="28">
        <f t="shared" si="12"/>
        <v>105.5</v>
      </c>
      <c r="C35" s="28">
        <f t="shared" si="13"/>
        <v>85.5</v>
      </c>
      <c r="D35" s="49" t="s">
        <v>657</v>
      </c>
      <c r="E35" s="29" t="s">
        <v>395</v>
      </c>
      <c r="F35" s="29"/>
      <c r="G35" s="38">
        <f t="shared" si="7"/>
        <v>0.3372395833333333</v>
      </c>
      <c r="H35" s="38">
        <f t="shared" si="8"/>
        <v>0.3520833333333333</v>
      </c>
      <c r="I35" s="38">
        <f t="shared" si="9"/>
        <v>0.369047619047619</v>
      </c>
      <c r="J35" s="38">
        <f t="shared" si="10"/>
        <v>0.3886217948717948</v>
      </c>
      <c r="K35" s="38">
        <f t="shared" si="11"/>
        <v>0.4114583333333333</v>
      </c>
      <c r="L35" s="18"/>
      <c r="M35" s="4"/>
      <c r="N35" s="4"/>
      <c r="O35" s="4"/>
    </row>
    <row r="36" spans="1:15" ht="12.75">
      <c r="A36" s="63">
        <v>2</v>
      </c>
      <c r="B36" s="28">
        <f t="shared" si="12"/>
        <v>103.5</v>
      </c>
      <c r="C36" s="28">
        <f t="shared" si="13"/>
        <v>87.5</v>
      </c>
      <c r="D36" s="67" t="s">
        <v>658</v>
      </c>
      <c r="E36" s="29"/>
      <c r="F36" s="29"/>
      <c r="G36" s="38">
        <f t="shared" si="7"/>
        <v>0.34244791666666663</v>
      </c>
      <c r="H36" s="38">
        <f t="shared" si="8"/>
        <v>0.35763888888888884</v>
      </c>
      <c r="I36" s="38">
        <f t="shared" si="9"/>
        <v>0.37499999999999994</v>
      </c>
      <c r="J36" s="38">
        <f t="shared" si="10"/>
        <v>0.39503205128205127</v>
      </c>
      <c r="K36" s="38">
        <f t="shared" si="11"/>
        <v>0.41840277777777773</v>
      </c>
      <c r="L36" s="18"/>
      <c r="M36" s="4"/>
      <c r="N36" s="4"/>
      <c r="O36" s="4"/>
    </row>
    <row r="37" spans="1:15" ht="12.75">
      <c r="A37" s="63">
        <v>1</v>
      </c>
      <c r="B37" s="28">
        <f t="shared" si="12"/>
        <v>102.5</v>
      </c>
      <c r="C37" s="28">
        <f t="shared" si="13"/>
        <v>88.5</v>
      </c>
      <c r="D37" s="41" t="s">
        <v>659</v>
      </c>
      <c r="E37" s="29" t="s">
        <v>52</v>
      </c>
      <c r="F37" s="29"/>
      <c r="G37" s="38">
        <f t="shared" si="7"/>
        <v>0.3450520833333333</v>
      </c>
      <c r="H37" s="38">
        <f t="shared" si="8"/>
        <v>0.3604166666666666</v>
      </c>
      <c r="I37" s="38">
        <f t="shared" si="9"/>
        <v>0.37797619047619047</v>
      </c>
      <c r="J37" s="38">
        <f t="shared" si="10"/>
        <v>0.39823717948717946</v>
      </c>
      <c r="K37" s="38">
        <f t="shared" si="11"/>
        <v>0.42187499999999994</v>
      </c>
      <c r="L37" s="18"/>
      <c r="M37" s="4"/>
      <c r="N37" s="4"/>
      <c r="O37" s="4"/>
    </row>
    <row r="38" spans="1:15" ht="12.75">
      <c r="A38" s="63">
        <v>5</v>
      </c>
      <c r="B38" s="28">
        <f t="shared" si="12"/>
        <v>97.5</v>
      </c>
      <c r="C38" s="28">
        <f t="shared" si="13"/>
        <v>93.5</v>
      </c>
      <c r="D38" s="49" t="s">
        <v>660</v>
      </c>
      <c r="E38" s="29" t="s">
        <v>661</v>
      </c>
      <c r="F38" s="29">
        <v>170</v>
      </c>
      <c r="G38" s="38">
        <f t="shared" si="7"/>
        <v>0.35807291666666663</v>
      </c>
      <c r="H38" s="38">
        <f t="shared" si="8"/>
        <v>0.3743055555555555</v>
      </c>
      <c r="I38" s="38">
        <f t="shared" si="9"/>
        <v>0.39285714285714285</v>
      </c>
      <c r="J38" s="38">
        <f t="shared" si="10"/>
        <v>0.4142628205128205</v>
      </c>
      <c r="K38" s="38">
        <f t="shared" si="11"/>
        <v>0.43923611111111105</v>
      </c>
      <c r="L38" s="18"/>
      <c r="M38" s="4"/>
      <c r="N38" s="4"/>
      <c r="O38" s="4"/>
    </row>
    <row r="39" spans="1:15" ht="12.75">
      <c r="A39" s="63">
        <v>0.5</v>
      </c>
      <c r="B39" s="28">
        <f t="shared" si="12"/>
        <v>97</v>
      </c>
      <c r="C39" s="28">
        <f t="shared" si="13"/>
        <v>94</v>
      </c>
      <c r="D39" s="49" t="s">
        <v>662</v>
      </c>
      <c r="E39" s="29" t="s">
        <v>395</v>
      </c>
      <c r="F39" s="29"/>
      <c r="G39" s="38">
        <f t="shared" si="7"/>
        <v>0.359375</v>
      </c>
      <c r="H39" s="38">
        <f t="shared" si="8"/>
        <v>0.3756944444444444</v>
      </c>
      <c r="I39" s="38">
        <f t="shared" si="9"/>
        <v>0.3943452380952381</v>
      </c>
      <c r="J39" s="38">
        <f t="shared" si="10"/>
        <v>0.4158653846153846</v>
      </c>
      <c r="K39" s="38">
        <f t="shared" si="11"/>
        <v>0.4409722222222222</v>
      </c>
      <c r="L39" s="18"/>
      <c r="M39" s="4"/>
      <c r="N39" s="4"/>
      <c r="O39" s="4"/>
    </row>
    <row r="40" spans="1:15" ht="12.75">
      <c r="A40" s="63">
        <v>1.5</v>
      </c>
      <c r="B40" s="28">
        <f t="shared" si="12"/>
        <v>95.5</v>
      </c>
      <c r="C40" s="28">
        <f t="shared" si="13"/>
        <v>95.5</v>
      </c>
      <c r="D40" s="49" t="s">
        <v>663</v>
      </c>
      <c r="E40" s="29" t="s">
        <v>664</v>
      </c>
      <c r="F40" s="29"/>
      <c r="G40" s="38">
        <f t="shared" si="7"/>
        <v>0.36328125</v>
      </c>
      <c r="H40" s="38">
        <f t="shared" si="8"/>
        <v>0.37986111111111104</v>
      </c>
      <c r="I40" s="38">
        <f t="shared" si="9"/>
        <v>0.3988095238095238</v>
      </c>
      <c r="J40" s="38">
        <f t="shared" si="10"/>
        <v>0.42067307692307687</v>
      </c>
      <c r="K40" s="38">
        <f t="shared" si="11"/>
        <v>0.4461805555555555</v>
      </c>
      <c r="L40" s="18"/>
      <c r="M40" s="4"/>
      <c r="N40" s="4"/>
      <c r="O40" s="4"/>
    </row>
    <row r="41" spans="1:15" ht="12.75">
      <c r="A41" s="63">
        <v>4</v>
      </c>
      <c r="B41" s="28">
        <f t="shared" si="12"/>
        <v>91.5</v>
      </c>
      <c r="C41" s="28">
        <f t="shared" si="13"/>
        <v>99.5</v>
      </c>
      <c r="D41" s="41" t="s">
        <v>665</v>
      </c>
      <c r="E41" s="29" t="s">
        <v>666</v>
      </c>
      <c r="F41" s="29"/>
      <c r="G41" s="38">
        <f t="shared" si="7"/>
        <v>0.37369791666666663</v>
      </c>
      <c r="H41" s="38">
        <f t="shared" si="8"/>
        <v>0.39097222222222217</v>
      </c>
      <c r="I41" s="38">
        <f t="shared" si="9"/>
        <v>0.4107142857142857</v>
      </c>
      <c r="J41" s="38">
        <f t="shared" si="10"/>
        <v>0.4334935897435897</v>
      </c>
      <c r="K41" s="38">
        <f t="shared" si="11"/>
        <v>0.4600694444444444</v>
      </c>
      <c r="L41" s="18"/>
      <c r="M41" s="4"/>
      <c r="N41" s="3"/>
      <c r="O41" s="3"/>
    </row>
    <row r="42" spans="1:15" ht="12.75">
      <c r="A42" s="63">
        <v>3</v>
      </c>
      <c r="B42" s="28">
        <f t="shared" si="12"/>
        <v>88.5</v>
      </c>
      <c r="C42" s="28">
        <f t="shared" si="13"/>
        <v>102.5</v>
      </c>
      <c r="D42" s="49" t="s">
        <v>667</v>
      </c>
      <c r="E42" s="29" t="s">
        <v>668</v>
      </c>
      <c r="F42" s="29"/>
      <c r="G42" s="38">
        <f t="shared" si="7"/>
        <v>0.38151041666666663</v>
      </c>
      <c r="H42" s="38">
        <f t="shared" si="8"/>
        <v>0.3993055555555555</v>
      </c>
      <c r="I42" s="38">
        <f t="shared" si="9"/>
        <v>0.4196428571428571</v>
      </c>
      <c r="J42" s="38">
        <f t="shared" si="10"/>
        <v>0.44310897435897434</v>
      </c>
      <c r="K42" s="38">
        <f t="shared" si="11"/>
        <v>0.47048611111111105</v>
      </c>
      <c r="L42" s="18"/>
      <c r="M42" s="4"/>
      <c r="N42" s="3"/>
      <c r="O42" s="3"/>
    </row>
    <row r="43" spans="1:15" ht="12.75">
      <c r="A43" s="63">
        <v>6.5</v>
      </c>
      <c r="B43" s="28">
        <f t="shared" si="12"/>
        <v>82</v>
      </c>
      <c r="C43" s="28">
        <f t="shared" si="13"/>
        <v>109</v>
      </c>
      <c r="D43" s="48" t="s">
        <v>669</v>
      </c>
      <c r="E43" s="29"/>
      <c r="F43" s="29">
        <v>106</v>
      </c>
      <c r="G43" s="38">
        <f t="shared" si="7"/>
        <v>0.39843749999999994</v>
      </c>
      <c r="H43" s="38">
        <f t="shared" si="8"/>
        <v>0.41736111111111107</v>
      </c>
      <c r="I43" s="38">
        <f t="shared" si="9"/>
        <v>0.4389880952380952</v>
      </c>
      <c r="J43" s="38">
        <f t="shared" si="10"/>
        <v>0.46394230769230765</v>
      </c>
      <c r="K43" s="38">
        <f t="shared" si="11"/>
        <v>0.4930555555555555</v>
      </c>
      <c r="L43" s="18"/>
      <c r="M43" s="4"/>
      <c r="N43" s="3"/>
      <c r="O43" s="3"/>
    </row>
    <row r="44" spans="1:15" ht="12.75">
      <c r="A44" s="63"/>
      <c r="B44" s="28"/>
      <c r="C44" s="28"/>
      <c r="D44" s="136" t="s">
        <v>87</v>
      </c>
      <c r="E44" s="29"/>
      <c r="F44" s="29"/>
      <c r="G44" s="38"/>
      <c r="H44" s="38"/>
      <c r="I44" s="38"/>
      <c r="J44" s="38"/>
      <c r="K44" s="38"/>
      <c r="L44" s="11"/>
      <c r="M44" s="4"/>
      <c r="N44" s="3"/>
      <c r="O44" s="3"/>
    </row>
    <row r="45" spans="1:15" ht="12.75">
      <c r="A45" s="63">
        <v>0</v>
      </c>
      <c r="B45" s="28">
        <f>B43</f>
        <v>82</v>
      </c>
      <c r="C45" s="28">
        <f>C43</f>
        <v>109</v>
      </c>
      <c r="D45" s="48" t="s">
        <v>670</v>
      </c>
      <c r="E45" s="29" t="s">
        <v>671</v>
      </c>
      <c r="F45" s="29"/>
      <c r="G45" s="35">
        <f>$L$6</f>
        <v>0.4583333333333333</v>
      </c>
      <c r="H45" s="35">
        <f>$L$6</f>
        <v>0.4583333333333333</v>
      </c>
      <c r="I45" s="35">
        <f>$L$6</f>
        <v>0.4583333333333333</v>
      </c>
      <c r="J45" s="35">
        <f>$M$6</f>
        <v>0.4583333333333333</v>
      </c>
      <c r="K45" s="35">
        <f>$M$6</f>
        <v>0.4583333333333333</v>
      </c>
      <c r="L45" s="85">
        <f>A45</f>
        <v>0</v>
      </c>
      <c r="M45" s="84"/>
      <c r="N45" s="3"/>
      <c r="O45" s="3"/>
    </row>
    <row r="46" spans="1:15" ht="12.75">
      <c r="A46" s="63">
        <v>6</v>
      </c>
      <c r="B46" s="28">
        <f aca="true" t="shared" si="14" ref="B46:B62">B45-A46</f>
        <v>76</v>
      </c>
      <c r="C46" s="28">
        <f aca="true" t="shared" si="15" ref="C46:C62">C45+A46</f>
        <v>115</v>
      </c>
      <c r="D46" s="49" t="s">
        <v>672</v>
      </c>
      <c r="E46" s="29" t="s">
        <v>290</v>
      </c>
      <c r="F46" s="29"/>
      <c r="G46" s="38">
        <f aca="true" t="shared" si="16" ref="G46:G62">SUM($G$45+$O$3*L46)</f>
        <v>0.4739583333333333</v>
      </c>
      <c r="H46" s="38">
        <f aca="true" t="shared" si="17" ref="H46:H62">SUM($H$45+$P$3*L46)</f>
        <v>0.475</v>
      </c>
      <c r="I46" s="38">
        <f aca="true" t="shared" si="18" ref="I46:I62">SUM($I$45+$Q$3*L46)</f>
        <v>0.47619047619047616</v>
      </c>
      <c r="J46" s="38">
        <f aca="true" t="shared" si="19" ref="J46:J62">SUM($J$45+$R$3*L46)</f>
        <v>0.47756410256410253</v>
      </c>
      <c r="K46" s="38">
        <f aca="true" t="shared" si="20" ref="K46:K62">SUM($K$45+$S$3*L46)</f>
        <v>0.47916666666666663</v>
      </c>
      <c r="L46" s="46">
        <f aca="true" t="shared" si="21" ref="L46:L62">L45+A46</f>
        <v>6</v>
      </c>
      <c r="M46" s="4"/>
      <c r="N46" s="3"/>
      <c r="O46" s="3"/>
    </row>
    <row r="47" spans="1:15" ht="12.75">
      <c r="A47" s="63">
        <v>1.5</v>
      </c>
      <c r="B47" s="28">
        <f t="shared" si="14"/>
        <v>74.5</v>
      </c>
      <c r="C47" s="28">
        <f t="shared" si="15"/>
        <v>116.5</v>
      </c>
      <c r="D47" s="41" t="s">
        <v>673</v>
      </c>
      <c r="E47" s="29" t="s">
        <v>290</v>
      </c>
      <c r="F47" s="29"/>
      <c r="G47" s="38">
        <f t="shared" si="16"/>
        <v>0.4778645833333333</v>
      </c>
      <c r="H47" s="38">
        <f t="shared" si="17"/>
        <v>0.47916666666666663</v>
      </c>
      <c r="I47" s="38">
        <f t="shared" si="18"/>
        <v>0.48065476190476186</v>
      </c>
      <c r="J47" s="38">
        <f t="shared" si="19"/>
        <v>0.4823717948717948</v>
      </c>
      <c r="K47" s="38">
        <f t="shared" si="20"/>
        <v>0.484375</v>
      </c>
      <c r="L47" s="46">
        <f t="shared" si="21"/>
        <v>7.5</v>
      </c>
      <c r="M47" s="4"/>
      <c r="N47" s="3"/>
      <c r="O47" s="3"/>
    </row>
    <row r="48" spans="1:15" ht="12.75">
      <c r="A48" s="63">
        <v>6</v>
      </c>
      <c r="B48" s="28">
        <f t="shared" si="14"/>
        <v>68.5</v>
      </c>
      <c r="C48" s="28">
        <f t="shared" si="15"/>
        <v>122.5</v>
      </c>
      <c r="D48" s="41" t="s">
        <v>674</v>
      </c>
      <c r="E48" s="29" t="s">
        <v>290</v>
      </c>
      <c r="F48" s="29"/>
      <c r="G48" s="38">
        <f t="shared" si="16"/>
        <v>0.4934895833333333</v>
      </c>
      <c r="H48" s="38">
        <f t="shared" si="17"/>
        <v>0.4958333333333333</v>
      </c>
      <c r="I48" s="38">
        <f t="shared" si="18"/>
        <v>0.49851190476190477</v>
      </c>
      <c r="J48" s="38">
        <f t="shared" si="19"/>
        <v>0.5016025641025641</v>
      </c>
      <c r="K48" s="38">
        <f t="shared" si="20"/>
        <v>0.5052083333333333</v>
      </c>
      <c r="L48" s="46">
        <f t="shared" si="21"/>
        <v>13.5</v>
      </c>
      <c r="M48" s="4"/>
      <c r="N48" s="3"/>
      <c r="O48" s="3"/>
    </row>
    <row r="49" spans="1:15" ht="12.75">
      <c r="A49" s="63">
        <v>8</v>
      </c>
      <c r="B49" s="28">
        <f t="shared" si="14"/>
        <v>60.5</v>
      </c>
      <c r="C49" s="28">
        <f t="shared" si="15"/>
        <v>130.5</v>
      </c>
      <c r="D49" s="41" t="s">
        <v>675</v>
      </c>
      <c r="E49" s="29" t="s">
        <v>591</v>
      </c>
      <c r="F49" s="29"/>
      <c r="G49" s="38">
        <f t="shared" si="16"/>
        <v>0.5143229166666666</v>
      </c>
      <c r="H49" s="38">
        <f t="shared" si="17"/>
        <v>0.5180555555555555</v>
      </c>
      <c r="I49" s="38">
        <f t="shared" si="18"/>
        <v>0.5223214285714286</v>
      </c>
      <c r="J49" s="38">
        <f t="shared" si="19"/>
        <v>0.5272435897435898</v>
      </c>
      <c r="K49" s="38">
        <f t="shared" si="20"/>
        <v>0.532986111111111</v>
      </c>
      <c r="L49" s="46">
        <f t="shared" si="21"/>
        <v>21.5</v>
      </c>
      <c r="M49" s="4"/>
      <c r="N49" s="3"/>
      <c r="O49" s="3"/>
    </row>
    <row r="50" spans="1:15" ht="12.75">
      <c r="A50" s="63">
        <v>6</v>
      </c>
      <c r="B50" s="28">
        <f t="shared" si="14"/>
        <v>54.5</v>
      </c>
      <c r="C50" s="28">
        <f t="shared" si="15"/>
        <v>136.5</v>
      </c>
      <c r="D50" s="41" t="s">
        <v>676</v>
      </c>
      <c r="E50" s="29" t="s">
        <v>677</v>
      </c>
      <c r="F50" s="29"/>
      <c r="G50" s="38">
        <f t="shared" si="16"/>
        <v>0.5299479166666666</v>
      </c>
      <c r="H50" s="38">
        <f t="shared" si="17"/>
        <v>0.5347222222222222</v>
      </c>
      <c r="I50" s="38">
        <f t="shared" si="18"/>
        <v>0.5401785714285714</v>
      </c>
      <c r="J50" s="38">
        <f t="shared" si="19"/>
        <v>0.5464743589743589</v>
      </c>
      <c r="K50" s="38">
        <f t="shared" si="20"/>
        <v>0.5538194444444444</v>
      </c>
      <c r="L50" s="46">
        <f t="shared" si="21"/>
        <v>27.5</v>
      </c>
      <c r="M50" s="4"/>
      <c r="N50" s="3"/>
      <c r="O50" s="3"/>
    </row>
    <row r="51" spans="1:15" ht="12.75">
      <c r="A51" s="63">
        <v>6.5</v>
      </c>
      <c r="B51" s="28">
        <f t="shared" si="14"/>
        <v>48</v>
      </c>
      <c r="C51" s="28">
        <f t="shared" si="15"/>
        <v>143</v>
      </c>
      <c r="D51" s="41" t="s">
        <v>678</v>
      </c>
      <c r="E51" s="29" t="s">
        <v>677</v>
      </c>
      <c r="F51" s="29"/>
      <c r="G51" s="38">
        <f t="shared" si="16"/>
        <v>0.546875</v>
      </c>
      <c r="H51" s="38">
        <f t="shared" si="17"/>
        <v>0.5527777777777777</v>
      </c>
      <c r="I51" s="38">
        <f t="shared" si="18"/>
        <v>0.5595238095238095</v>
      </c>
      <c r="J51" s="38">
        <f t="shared" si="19"/>
        <v>0.5673076923076923</v>
      </c>
      <c r="K51" s="38">
        <f t="shared" si="20"/>
        <v>0.5763888888888888</v>
      </c>
      <c r="L51" s="46">
        <f t="shared" si="21"/>
        <v>34</v>
      </c>
      <c r="M51" s="4"/>
      <c r="N51" s="3"/>
      <c r="O51" s="3"/>
    </row>
    <row r="52" spans="1:15" ht="12.75">
      <c r="A52" s="63">
        <v>2</v>
      </c>
      <c r="B52" s="28">
        <f t="shared" si="14"/>
        <v>46</v>
      </c>
      <c r="C52" s="28">
        <f t="shared" si="15"/>
        <v>145</v>
      </c>
      <c r="D52" s="41" t="s">
        <v>679</v>
      </c>
      <c r="E52" s="29" t="s">
        <v>677</v>
      </c>
      <c r="F52" s="29"/>
      <c r="G52" s="38">
        <f t="shared" si="16"/>
        <v>0.5520833333333333</v>
      </c>
      <c r="H52" s="38">
        <f t="shared" si="17"/>
        <v>0.5583333333333333</v>
      </c>
      <c r="I52" s="38">
        <f t="shared" si="18"/>
        <v>0.5654761904761905</v>
      </c>
      <c r="J52" s="38">
        <f t="shared" si="19"/>
        <v>0.5737179487179487</v>
      </c>
      <c r="K52" s="38">
        <f t="shared" si="20"/>
        <v>0.5833333333333333</v>
      </c>
      <c r="L52" s="46">
        <f t="shared" si="21"/>
        <v>36</v>
      </c>
      <c r="M52" s="4"/>
      <c r="N52" s="3"/>
      <c r="O52" s="3"/>
    </row>
    <row r="53" spans="1:15" ht="12.75">
      <c r="A53" s="63">
        <v>2</v>
      </c>
      <c r="B53" s="28">
        <f t="shared" si="14"/>
        <v>44</v>
      </c>
      <c r="C53" s="28">
        <f t="shared" si="15"/>
        <v>147</v>
      </c>
      <c r="D53" s="41" t="s">
        <v>680</v>
      </c>
      <c r="E53" s="29" t="s">
        <v>677</v>
      </c>
      <c r="F53" s="29"/>
      <c r="G53" s="38">
        <f t="shared" si="16"/>
        <v>0.5572916666666666</v>
      </c>
      <c r="H53" s="38">
        <f t="shared" si="17"/>
        <v>0.5638888888888889</v>
      </c>
      <c r="I53" s="38">
        <f t="shared" si="18"/>
        <v>0.5714285714285714</v>
      </c>
      <c r="J53" s="38">
        <f t="shared" si="19"/>
        <v>0.5801282051282051</v>
      </c>
      <c r="K53" s="38">
        <f t="shared" si="20"/>
        <v>0.5902777777777778</v>
      </c>
      <c r="L53" s="46">
        <f t="shared" si="21"/>
        <v>38</v>
      </c>
      <c r="M53" s="4"/>
      <c r="N53" s="3"/>
      <c r="O53" s="3"/>
    </row>
    <row r="54" spans="1:15" ht="12.75">
      <c r="A54" s="63">
        <v>4.5</v>
      </c>
      <c r="B54" s="28">
        <f t="shared" si="14"/>
        <v>39.5</v>
      </c>
      <c r="C54" s="28">
        <f t="shared" si="15"/>
        <v>151.5</v>
      </c>
      <c r="D54" s="41" t="s">
        <v>681</v>
      </c>
      <c r="E54" s="29" t="s">
        <v>360</v>
      </c>
      <c r="F54" s="29"/>
      <c r="G54" s="38">
        <f t="shared" si="16"/>
        <v>0.5690104166666666</v>
      </c>
      <c r="H54" s="38">
        <f t="shared" si="17"/>
        <v>0.5763888888888888</v>
      </c>
      <c r="I54" s="38">
        <f t="shared" si="18"/>
        <v>0.5848214285714286</v>
      </c>
      <c r="J54" s="38">
        <f t="shared" si="19"/>
        <v>0.594551282051282</v>
      </c>
      <c r="K54" s="38">
        <f t="shared" si="20"/>
        <v>0.6059027777777778</v>
      </c>
      <c r="L54" s="46">
        <f t="shared" si="21"/>
        <v>42.5</v>
      </c>
      <c r="M54" s="4"/>
      <c r="N54" s="3"/>
      <c r="O54" s="3"/>
    </row>
    <row r="55" spans="1:15" ht="12.75">
      <c r="A55" s="63">
        <v>3.5</v>
      </c>
      <c r="B55" s="28">
        <f t="shared" si="14"/>
        <v>36</v>
      </c>
      <c r="C55" s="28">
        <f t="shared" si="15"/>
        <v>155</v>
      </c>
      <c r="D55" s="49" t="s">
        <v>682</v>
      </c>
      <c r="E55" s="29" t="s">
        <v>683</v>
      </c>
      <c r="F55" s="29"/>
      <c r="G55" s="38">
        <f t="shared" si="16"/>
        <v>0.578125</v>
      </c>
      <c r="H55" s="38">
        <f t="shared" si="17"/>
        <v>0.586111111111111</v>
      </c>
      <c r="I55" s="38">
        <f t="shared" si="18"/>
        <v>0.5952380952380952</v>
      </c>
      <c r="J55" s="38">
        <f t="shared" si="19"/>
        <v>0.6057692307692307</v>
      </c>
      <c r="K55" s="38">
        <f t="shared" si="20"/>
        <v>0.6180555555555556</v>
      </c>
      <c r="L55" s="46">
        <f t="shared" si="21"/>
        <v>46</v>
      </c>
      <c r="M55" s="4"/>
      <c r="N55" s="3"/>
      <c r="O55" s="3"/>
    </row>
    <row r="56" spans="1:15" ht="12.75">
      <c r="A56" s="63">
        <v>2</v>
      </c>
      <c r="B56" s="28">
        <f t="shared" si="14"/>
        <v>34</v>
      </c>
      <c r="C56" s="28">
        <f t="shared" si="15"/>
        <v>157</v>
      </c>
      <c r="D56" s="41" t="s">
        <v>684</v>
      </c>
      <c r="E56" s="29" t="s">
        <v>683</v>
      </c>
      <c r="F56" s="29"/>
      <c r="G56" s="38">
        <f t="shared" si="16"/>
        <v>0.5833333333333333</v>
      </c>
      <c r="H56" s="38">
        <f t="shared" si="17"/>
        <v>0.5916666666666666</v>
      </c>
      <c r="I56" s="38">
        <f t="shared" si="18"/>
        <v>0.6011904761904762</v>
      </c>
      <c r="J56" s="38">
        <f t="shared" si="19"/>
        <v>0.6121794871794872</v>
      </c>
      <c r="K56" s="38">
        <f t="shared" si="20"/>
        <v>0.625</v>
      </c>
      <c r="L56" s="46">
        <f t="shared" si="21"/>
        <v>48</v>
      </c>
      <c r="M56" s="4"/>
      <c r="N56" s="3"/>
      <c r="O56" s="3"/>
    </row>
    <row r="57" spans="1:15" ht="12.75">
      <c r="A57" s="63">
        <v>5</v>
      </c>
      <c r="B57" s="28">
        <f t="shared" si="14"/>
        <v>29</v>
      </c>
      <c r="C57" s="28">
        <f t="shared" si="15"/>
        <v>162</v>
      </c>
      <c r="D57" s="49" t="s">
        <v>685</v>
      </c>
      <c r="E57" s="29" t="s">
        <v>686</v>
      </c>
      <c r="F57" s="29"/>
      <c r="G57" s="38">
        <f t="shared" si="16"/>
        <v>0.5963541666666666</v>
      </c>
      <c r="H57" s="38">
        <f t="shared" si="17"/>
        <v>0.6055555555555555</v>
      </c>
      <c r="I57" s="38">
        <f t="shared" si="18"/>
        <v>0.6160714285714286</v>
      </c>
      <c r="J57" s="38">
        <f t="shared" si="19"/>
        <v>0.6282051282051282</v>
      </c>
      <c r="K57" s="38">
        <f t="shared" si="20"/>
        <v>0.642361111111111</v>
      </c>
      <c r="L57" s="46">
        <f t="shared" si="21"/>
        <v>53</v>
      </c>
      <c r="M57" s="4"/>
      <c r="N57" s="3"/>
      <c r="O57" s="3"/>
    </row>
    <row r="58" spans="1:15" ht="12.75">
      <c r="A58" s="63">
        <v>5.5</v>
      </c>
      <c r="B58" s="28">
        <f t="shared" si="14"/>
        <v>23.5</v>
      </c>
      <c r="C58" s="28">
        <f t="shared" si="15"/>
        <v>167.5</v>
      </c>
      <c r="D58" s="49" t="s">
        <v>687</v>
      </c>
      <c r="E58" s="29" t="s">
        <v>132</v>
      </c>
      <c r="F58" s="29"/>
      <c r="G58" s="38">
        <f t="shared" si="16"/>
        <v>0.6106770833333333</v>
      </c>
      <c r="H58" s="38">
        <f t="shared" si="17"/>
        <v>0.6208333333333333</v>
      </c>
      <c r="I58" s="38">
        <f t="shared" si="18"/>
        <v>0.6324404761904762</v>
      </c>
      <c r="J58" s="38">
        <f t="shared" si="19"/>
        <v>0.6458333333333333</v>
      </c>
      <c r="K58" s="38">
        <f t="shared" si="20"/>
        <v>0.6614583333333333</v>
      </c>
      <c r="L58" s="46">
        <f t="shared" si="21"/>
        <v>58.5</v>
      </c>
      <c r="M58" s="4"/>
      <c r="N58" s="3"/>
      <c r="O58" s="3"/>
    </row>
    <row r="59" spans="1:15" ht="12.75">
      <c r="A59" s="63">
        <v>2.5</v>
      </c>
      <c r="B59" s="28">
        <f t="shared" si="14"/>
        <v>21</v>
      </c>
      <c r="C59" s="28">
        <f t="shared" si="15"/>
        <v>170</v>
      </c>
      <c r="D59" s="41" t="s">
        <v>688</v>
      </c>
      <c r="E59" s="29" t="s">
        <v>689</v>
      </c>
      <c r="F59" s="29"/>
      <c r="G59" s="38">
        <f t="shared" si="16"/>
        <v>0.6171875</v>
      </c>
      <c r="H59" s="38">
        <f t="shared" si="17"/>
        <v>0.6277777777777778</v>
      </c>
      <c r="I59" s="38">
        <f t="shared" si="18"/>
        <v>0.6398809523809523</v>
      </c>
      <c r="J59" s="38">
        <f t="shared" si="19"/>
        <v>0.6538461538461539</v>
      </c>
      <c r="K59" s="38">
        <f t="shared" si="20"/>
        <v>0.6701388888888888</v>
      </c>
      <c r="L59" s="46">
        <f t="shared" si="21"/>
        <v>61</v>
      </c>
      <c r="M59" s="4"/>
      <c r="N59" s="3"/>
      <c r="O59" s="3"/>
    </row>
    <row r="60" spans="1:15" ht="12.75">
      <c r="A60" s="63">
        <v>5.5</v>
      </c>
      <c r="B60" s="28">
        <f t="shared" si="14"/>
        <v>15.5</v>
      </c>
      <c r="C60" s="28">
        <f t="shared" si="15"/>
        <v>175.5</v>
      </c>
      <c r="D60" s="41" t="s">
        <v>690</v>
      </c>
      <c r="E60" s="29" t="s">
        <v>313</v>
      </c>
      <c r="F60" s="29"/>
      <c r="G60" s="38">
        <f t="shared" si="16"/>
        <v>0.6315104166666666</v>
      </c>
      <c r="H60" s="38">
        <f t="shared" si="17"/>
        <v>0.6430555555555555</v>
      </c>
      <c r="I60" s="38">
        <f t="shared" si="18"/>
        <v>0.65625</v>
      </c>
      <c r="J60" s="38">
        <f t="shared" si="19"/>
        <v>0.6714743589743589</v>
      </c>
      <c r="K60" s="38">
        <f t="shared" si="20"/>
        <v>0.689236111111111</v>
      </c>
      <c r="L60" s="46">
        <f t="shared" si="21"/>
        <v>66.5</v>
      </c>
      <c r="M60" s="4"/>
      <c r="N60" s="3"/>
      <c r="O60" s="3"/>
    </row>
    <row r="61" spans="1:15" ht="12.75">
      <c r="A61" s="63">
        <v>2.5</v>
      </c>
      <c r="B61" s="28">
        <f t="shared" si="14"/>
        <v>13</v>
      </c>
      <c r="C61" s="28">
        <f t="shared" si="15"/>
        <v>178</v>
      </c>
      <c r="D61" s="41" t="s">
        <v>820</v>
      </c>
      <c r="E61" s="29" t="s">
        <v>642</v>
      </c>
      <c r="F61" s="29"/>
      <c r="G61" s="38">
        <f t="shared" si="16"/>
        <v>0.6380208333333333</v>
      </c>
      <c r="H61" s="38">
        <f t="shared" si="17"/>
        <v>0.6499999999999999</v>
      </c>
      <c r="I61" s="38">
        <f t="shared" si="18"/>
        <v>0.6636904761904762</v>
      </c>
      <c r="J61" s="38">
        <f t="shared" si="19"/>
        <v>0.6794871794871795</v>
      </c>
      <c r="K61" s="38">
        <f t="shared" si="20"/>
        <v>0.6979166666666666</v>
      </c>
      <c r="L61" s="46">
        <f t="shared" si="21"/>
        <v>69</v>
      </c>
      <c r="M61" s="4"/>
      <c r="N61" s="3"/>
      <c r="O61" s="3"/>
    </row>
    <row r="62" spans="1:15" ht="12.75">
      <c r="A62" s="63">
        <v>3</v>
      </c>
      <c r="B62" s="28">
        <f t="shared" si="14"/>
        <v>10</v>
      </c>
      <c r="C62" s="28">
        <f t="shared" si="15"/>
        <v>181</v>
      </c>
      <c r="D62" s="41" t="s">
        <v>821</v>
      </c>
      <c r="E62" s="29" t="s">
        <v>822</v>
      </c>
      <c r="F62" s="29"/>
      <c r="G62" s="38">
        <f t="shared" si="16"/>
        <v>0.6458333333333333</v>
      </c>
      <c r="H62" s="38">
        <f t="shared" si="17"/>
        <v>0.6583333333333333</v>
      </c>
      <c r="I62" s="38">
        <f t="shared" si="18"/>
        <v>0.6726190476190476</v>
      </c>
      <c r="J62" s="38">
        <f t="shared" si="19"/>
        <v>0.6891025641025641</v>
      </c>
      <c r="K62" s="38">
        <f t="shared" si="20"/>
        <v>0.7083333333333333</v>
      </c>
      <c r="L62" s="46">
        <f t="shared" si="21"/>
        <v>72</v>
      </c>
      <c r="M62" s="4"/>
      <c r="N62" s="3"/>
      <c r="O62" s="3"/>
    </row>
    <row r="63" spans="1:15" ht="12.75">
      <c r="A63" s="63">
        <v>3</v>
      </c>
      <c r="B63" s="28">
        <f>B62-A63</f>
        <v>7</v>
      </c>
      <c r="C63" s="28">
        <f>C62+A63</f>
        <v>184</v>
      </c>
      <c r="D63" s="41" t="s">
        <v>824</v>
      </c>
      <c r="E63" s="29" t="s">
        <v>823</v>
      </c>
      <c r="F63" s="29"/>
      <c r="G63" s="38">
        <f>SUM($G$45+$O$3*L63)</f>
        <v>0.6536458333333333</v>
      </c>
      <c r="H63" s="38">
        <f>SUM($H$45+$P$3*L63)</f>
        <v>0.6666666666666666</v>
      </c>
      <c r="I63" s="38">
        <f>SUM($I$45+$Q$3*L63)</f>
        <v>0.6815476190476191</v>
      </c>
      <c r="J63" s="38">
        <f>SUM($J$45+$R$3*L63)</f>
        <v>0.6987179487179487</v>
      </c>
      <c r="K63" s="38">
        <f>SUM($K$45+$S$3*L63)</f>
        <v>0.71875</v>
      </c>
      <c r="L63" s="46">
        <f>L62+A63</f>
        <v>75</v>
      </c>
      <c r="M63" s="4"/>
      <c r="N63" s="3"/>
      <c r="O63" s="3"/>
    </row>
    <row r="64" spans="1:15" ht="12.75">
      <c r="A64" s="63">
        <v>1.5</v>
      </c>
      <c r="B64" s="28">
        <f>B63-A64</f>
        <v>5.5</v>
      </c>
      <c r="C64" s="28">
        <f>C63+A64</f>
        <v>185.5</v>
      </c>
      <c r="D64" s="41" t="s">
        <v>825</v>
      </c>
      <c r="E64" s="29" t="s">
        <v>132</v>
      </c>
      <c r="F64" s="29"/>
      <c r="G64" s="38">
        <f>SUM($G$45+$O$3*L64)</f>
        <v>0.6575520833333333</v>
      </c>
      <c r="H64" s="38">
        <f>SUM($H$45+$P$3*L64)</f>
        <v>0.6708333333333333</v>
      </c>
      <c r="I64" s="38">
        <f>SUM($I$45+$Q$3*L64)</f>
        <v>0.6860119047619048</v>
      </c>
      <c r="J64" s="38">
        <f>SUM($J$45+$R$3*L64)</f>
        <v>0.703525641025641</v>
      </c>
      <c r="K64" s="38">
        <f>SUM($K$45+$S$3*L64)</f>
        <v>0.7239583333333333</v>
      </c>
      <c r="L64" s="46">
        <f>L63+A64</f>
        <v>76.5</v>
      </c>
      <c r="M64" s="4"/>
      <c r="N64" s="3"/>
      <c r="O64" s="3"/>
    </row>
    <row r="65" spans="1:15" ht="12.75">
      <c r="A65" s="63">
        <v>1.5</v>
      </c>
      <c r="B65" s="28">
        <f>B64-A65</f>
        <v>4</v>
      </c>
      <c r="C65" s="28">
        <f>C64+A65</f>
        <v>187</v>
      </c>
      <c r="D65" s="41" t="s">
        <v>826</v>
      </c>
      <c r="E65" s="29" t="s">
        <v>827</v>
      </c>
      <c r="F65" s="29"/>
      <c r="G65" s="38">
        <f>SUM($G$45+$O$3*L65)</f>
        <v>0.6614583333333333</v>
      </c>
      <c r="H65" s="38">
        <f>SUM($H$45+$P$3*L65)</f>
        <v>0.6749999999999999</v>
      </c>
      <c r="I65" s="38">
        <f>SUM($I$45+$Q$3*L65)</f>
        <v>0.6904761904761905</v>
      </c>
      <c r="J65" s="38">
        <f>SUM($J$45+$R$3*L65)</f>
        <v>0.7083333333333333</v>
      </c>
      <c r="K65" s="38">
        <f>SUM($K$45+$S$3*L65)</f>
        <v>0.7291666666666666</v>
      </c>
      <c r="L65" s="46">
        <f>L64+A65</f>
        <v>78</v>
      </c>
      <c r="M65" s="4"/>
      <c r="N65" s="3"/>
      <c r="O65" s="3"/>
    </row>
    <row r="66" spans="1:15" ht="12.75">
      <c r="A66" s="63">
        <v>4</v>
      </c>
      <c r="B66" s="28">
        <f>B65-A66</f>
        <v>0</v>
      </c>
      <c r="C66" s="28">
        <f>C65+A66</f>
        <v>191</v>
      </c>
      <c r="D66" s="48" t="s">
        <v>691</v>
      </c>
      <c r="E66" s="29"/>
      <c r="F66" s="29">
        <v>24</v>
      </c>
      <c r="G66" s="38">
        <f>SUM($G$45+$O$3*L66)</f>
        <v>0.671875</v>
      </c>
      <c r="H66" s="38">
        <f>SUM($H$45+$P$3*L66)</f>
        <v>0.6861111111111111</v>
      </c>
      <c r="I66" s="38">
        <f>SUM($I$45+$Q$3*L66)</f>
        <v>0.7023809523809523</v>
      </c>
      <c r="J66" s="38">
        <f>SUM($J$45+$R$3*L66)</f>
        <v>0.7211538461538461</v>
      </c>
      <c r="K66" s="38">
        <f>SUM($K$45+$S$3*L66)</f>
        <v>0.7430555555555556</v>
      </c>
      <c r="L66" s="46">
        <f>L65+A66</f>
        <v>82</v>
      </c>
      <c r="M66" s="4"/>
      <c r="N66" s="3"/>
      <c r="O66" s="3"/>
    </row>
  </sheetData>
  <sheetProtection/>
  <mergeCells count="7">
    <mergeCell ref="C5:G5"/>
    <mergeCell ref="H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&amp;L&amp;F  &amp;D &amp;T&amp;R&amp;8Les communes en lettres majuscules sont des
 chefs-lieux de cantons, sous-préfectures ou préfectures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6"/>
  <sheetViews>
    <sheetView tabSelected="1" zoomScalePageLayoutView="0" workbookViewId="0" topLeftCell="A1">
      <selection activeCell="F46" sqref="F46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80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211" t="s">
        <v>692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54"/>
    </row>
    <row r="5" spans="1:15" ht="12.75" customHeight="1">
      <c r="A5" s="17"/>
      <c r="B5" s="10"/>
      <c r="C5" s="211" t="s">
        <v>794</v>
      </c>
      <c r="D5" s="211"/>
      <c r="E5" s="211"/>
      <c r="F5" s="211"/>
      <c r="G5" s="211"/>
      <c r="H5" s="17">
        <v>140</v>
      </c>
      <c r="I5" s="10" t="s">
        <v>8</v>
      </c>
      <c r="J5" s="10"/>
      <c r="L5" s="18">
        <v>0.1875</v>
      </c>
      <c r="M5" s="18">
        <v>0.1875</v>
      </c>
      <c r="N5" s="3" t="s">
        <v>9</v>
      </c>
      <c r="O5" s="108"/>
    </row>
    <row r="6" spans="1:14" ht="12.75" customHeight="1">
      <c r="A6" s="19"/>
      <c r="B6" s="20" t="s">
        <v>8</v>
      </c>
      <c r="C6" s="81"/>
      <c r="D6" s="21" t="s">
        <v>10</v>
      </c>
      <c r="E6" s="22" t="s">
        <v>11</v>
      </c>
      <c r="F6" s="22" t="s">
        <v>12</v>
      </c>
      <c r="G6" s="23"/>
      <c r="H6" s="216" t="s">
        <v>13</v>
      </c>
      <c r="I6" s="216"/>
      <c r="J6" s="216"/>
      <c r="K6" s="216"/>
      <c r="L6" s="18">
        <v>0.53125</v>
      </c>
      <c r="M6" s="18">
        <v>0.53125</v>
      </c>
      <c r="N6" s="16" t="s">
        <v>14</v>
      </c>
    </row>
    <row r="7" spans="1:13" ht="12.75" customHeight="1">
      <c r="A7" s="24" t="s">
        <v>15</v>
      </c>
      <c r="B7" s="25" t="s">
        <v>16</v>
      </c>
      <c r="C7" s="25" t="s">
        <v>17</v>
      </c>
      <c r="D7" s="26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  <c r="M7" s="4"/>
    </row>
    <row r="8" spans="1:13" ht="12.75" customHeight="1">
      <c r="A8" s="28"/>
      <c r="B8" s="28"/>
      <c r="C8" s="28"/>
      <c r="D8" s="67" t="s">
        <v>658</v>
      </c>
      <c r="E8" s="29"/>
      <c r="F8" s="29"/>
      <c r="G8" s="29"/>
      <c r="H8" s="30"/>
      <c r="I8" s="30"/>
      <c r="J8" s="30"/>
      <c r="K8" s="30"/>
      <c r="L8" s="33"/>
      <c r="M8" s="4"/>
    </row>
    <row r="9" spans="1:15" ht="12.75" customHeight="1">
      <c r="A9" s="28">
        <v>0</v>
      </c>
      <c r="B9" s="28">
        <f>H$5</f>
        <v>140</v>
      </c>
      <c r="C9" s="28">
        <v>0</v>
      </c>
      <c r="D9" s="48" t="s">
        <v>828</v>
      </c>
      <c r="E9" s="29"/>
      <c r="F9" s="29">
        <v>24</v>
      </c>
      <c r="G9" s="35">
        <f>$L$5</f>
        <v>0.1875</v>
      </c>
      <c r="H9" s="35">
        <f>$L$5</f>
        <v>0.1875</v>
      </c>
      <c r="I9" s="35">
        <f>$L$5</f>
        <v>0.1875</v>
      </c>
      <c r="J9" s="35">
        <f>$M$5</f>
        <v>0.1875</v>
      </c>
      <c r="K9" s="35">
        <f>$M$5</f>
        <v>0.1875</v>
      </c>
      <c r="L9" s="36"/>
      <c r="M9" s="4"/>
      <c r="N9" s="4"/>
      <c r="O9" s="4"/>
    </row>
    <row r="10" spans="1:15" ht="12.75" customHeight="1">
      <c r="A10" s="28">
        <v>2</v>
      </c>
      <c r="B10" s="28">
        <f aca="true" t="shared" si="0" ref="B10:B15">B9-A10</f>
        <v>138</v>
      </c>
      <c r="C10" s="28">
        <f aca="true" t="shared" si="1" ref="C10:C15">C9+A10</f>
        <v>2</v>
      </c>
      <c r="D10" s="41" t="s">
        <v>829</v>
      </c>
      <c r="E10" s="29" t="s">
        <v>834</v>
      </c>
      <c r="F10" s="29"/>
      <c r="G10" s="38">
        <f>SUM($G$9+$O$3*C10)</f>
        <v>0.19270833333333334</v>
      </c>
      <c r="H10" s="38">
        <f>SUM($H$9+$P$3*C10)</f>
        <v>0.19305555555555556</v>
      </c>
      <c r="I10" s="38">
        <f>SUM($I$9+$Q$3*C10)</f>
        <v>0.19345238095238096</v>
      </c>
      <c r="J10" s="38">
        <f>SUM($J$9+$R$3*C10)</f>
        <v>0.19391025641025642</v>
      </c>
      <c r="K10" s="38">
        <f>SUM($K$9+$S$3*C10)</f>
        <v>0.19444444444444445</v>
      </c>
      <c r="L10" s="36"/>
      <c r="M10" s="4"/>
      <c r="N10" s="4"/>
      <c r="O10" s="4"/>
    </row>
    <row r="11" spans="1:15" ht="12.75" customHeight="1">
      <c r="A11" s="28">
        <v>1.5</v>
      </c>
      <c r="B11" s="28">
        <f>B10-A11</f>
        <v>136.5</v>
      </c>
      <c r="C11" s="28">
        <f>C10+A11</f>
        <v>3.5</v>
      </c>
      <c r="D11" s="41" t="s">
        <v>830</v>
      </c>
      <c r="E11" s="29" t="s">
        <v>834</v>
      </c>
      <c r="F11" s="29">
        <v>55</v>
      </c>
      <c r="G11" s="38">
        <f>SUM($G$9+$O$3*C11)</f>
        <v>0.19661458333333334</v>
      </c>
      <c r="H11" s="38">
        <f>SUM($H$9+$P$3*C11)</f>
        <v>0.19722222222222222</v>
      </c>
      <c r="I11" s="38">
        <f>SUM($I$9+$Q$3*C11)</f>
        <v>0.19791666666666666</v>
      </c>
      <c r="J11" s="38">
        <f>SUM($J$9+$R$3*C11)</f>
        <v>0.1987179487179487</v>
      </c>
      <c r="K11" s="38">
        <f>SUM($K$9+$S$3*C11)</f>
        <v>0.1996527777777778</v>
      </c>
      <c r="L11" s="36"/>
      <c r="M11" s="4"/>
      <c r="N11" s="4"/>
      <c r="O11" s="4"/>
    </row>
    <row r="12" spans="1:15" ht="12.75" customHeight="1">
      <c r="A12" s="28">
        <v>3</v>
      </c>
      <c r="B12" s="28">
        <f t="shared" si="0"/>
        <v>133.5</v>
      </c>
      <c r="C12" s="28">
        <f t="shared" si="1"/>
        <v>6.5</v>
      </c>
      <c r="D12" s="41" t="s">
        <v>831</v>
      </c>
      <c r="E12" s="29" t="s">
        <v>834</v>
      </c>
      <c r="F12" s="29"/>
      <c r="G12" s="38">
        <f>SUM($G$9+$O$3*C12)</f>
        <v>0.20442708333333334</v>
      </c>
      <c r="H12" s="38">
        <f>SUM($H$9+$P$3*C12)</f>
        <v>0.20555555555555555</v>
      </c>
      <c r="I12" s="38">
        <f>SUM($I$9+$Q$3*C12)</f>
        <v>0.20684523809523808</v>
      </c>
      <c r="J12" s="38">
        <f>SUM($J$9+$R$3*C12)</f>
        <v>0.20833333333333334</v>
      </c>
      <c r="K12" s="38">
        <f>SUM($K$9+$S$3*C12)</f>
        <v>0.21006944444444445</v>
      </c>
      <c r="L12" s="36"/>
      <c r="M12" s="4"/>
      <c r="N12" s="4"/>
      <c r="O12" s="4"/>
    </row>
    <row r="13" spans="1:15" ht="12.75" customHeight="1">
      <c r="A13" s="28">
        <v>2</v>
      </c>
      <c r="B13" s="28">
        <f t="shared" si="0"/>
        <v>131.5</v>
      </c>
      <c r="C13" s="28">
        <f t="shared" si="1"/>
        <v>8.5</v>
      </c>
      <c r="D13" s="41" t="s">
        <v>832</v>
      </c>
      <c r="E13" s="29" t="s">
        <v>822</v>
      </c>
      <c r="F13" s="29"/>
      <c r="G13" s="38">
        <f>SUM($G$9+$O$3*C13)</f>
        <v>0.20963541666666666</v>
      </c>
      <c r="H13" s="38">
        <f>SUM($H$9+$P$3*C13)</f>
        <v>0.2111111111111111</v>
      </c>
      <c r="I13" s="38">
        <f>SUM($I$9+$Q$3*C13)</f>
        <v>0.21279761904761904</v>
      </c>
      <c r="J13" s="38">
        <f>SUM($J$9+$R$3*C13)</f>
        <v>0.21474358974358976</v>
      </c>
      <c r="K13" s="38">
        <f>SUM($K$9+$S$3*C13)</f>
        <v>0.2170138888888889</v>
      </c>
      <c r="L13" s="36"/>
      <c r="M13" s="4"/>
      <c r="N13" s="4"/>
      <c r="O13" s="4"/>
    </row>
    <row r="14" spans="1:15" ht="12.75" customHeight="1">
      <c r="A14" s="28">
        <v>2.5</v>
      </c>
      <c r="B14" s="28">
        <f t="shared" si="0"/>
        <v>129</v>
      </c>
      <c r="C14" s="28">
        <f t="shared" si="1"/>
        <v>11</v>
      </c>
      <c r="D14" s="41" t="s">
        <v>835</v>
      </c>
      <c r="E14" s="29" t="s">
        <v>822</v>
      </c>
      <c r="F14" s="29">
        <v>23</v>
      </c>
      <c r="G14" s="38">
        <f>SUM($G$9+$O$3*C14)</f>
        <v>0.21614583333333334</v>
      </c>
      <c r="H14" s="38">
        <f>SUM($H$9+$P$3*C14)</f>
        <v>0.21805555555555556</v>
      </c>
      <c r="I14" s="38">
        <f>SUM($I$9+$Q$3*C14)</f>
        <v>0.22023809523809523</v>
      </c>
      <c r="J14" s="38">
        <f>SUM($J$9+$R$3*C14)</f>
        <v>0.22275641025641024</v>
      </c>
      <c r="K14" s="38">
        <f>SUM($K$9+$S$3*C14)</f>
        <v>0.22569444444444445</v>
      </c>
      <c r="L14" s="36"/>
      <c r="M14" s="4"/>
      <c r="N14" s="4"/>
      <c r="O14" s="4"/>
    </row>
    <row r="15" spans="1:15" ht="12.75" customHeight="1">
      <c r="A15" s="28">
        <v>3</v>
      </c>
      <c r="B15" s="28">
        <f t="shared" si="0"/>
        <v>126</v>
      </c>
      <c r="C15" s="28">
        <f t="shared" si="1"/>
        <v>14</v>
      </c>
      <c r="D15" s="41" t="s">
        <v>833</v>
      </c>
      <c r="E15" s="29" t="s">
        <v>145</v>
      </c>
      <c r="F15" s="29"/>
      <c r="G15" s="38">
        <f aca="true" t="shared" si="2" ref="G15:G34">SUM($G$9+$O$3*C15)</f>
        <v>0.22395833333333331</v>
      </c>
      <c r="H15" s="38">
        <f aca="true" t="shared" si="3" ref="H15:H34">SUM($H$9+$P$3*C15)</f>
        <v>0.2263888888888889</v>
      </c>
      <c r="I15" s="38">
        <f aca="true" t="shared" si="4" ref="I15:I34">SUM($I$9+$Q$3*C15)</f>
        <v>0.22916666666666666</v>
      </c>
      <c r="J15" s="38">
        <f aca="true" t="shared" si="5" ref="J15:J34">SUM($J$9+$R$3*C15)</f>
        <v>0.23237179487179488</v>
      </c>
      <c r="K15" s="38">
        <f aca="true" t="shared" si="6" ref="K15:K34">SUM($K$9+$S$3*C15)</f>
        <v>0.2361111111111111</v>
      </c>
      <c r="L15" s="36"/>
      <c r="M15" s="4"/>
      <c r="N15" s="4"/>
      <c r="O15" s="4"/>
    </row>
    <row r="16" spans="1:15" ht="12.75" customHeight="1">
      <c r="A16" s="28">
        <v>1.5</v>
      </c>
      <c r="B16" s="28">
        <f aca="true" t="shared" si="7" ref="B16:B34">B15-A16</f>
        <v>124.5</v>
      </c>
      <c r="C16" s="28">
        <f aca="true" t="shared" si="8" ref="C16:C34">C15+A16</f>
        <v>15.5</v>
      </c>
      <c r="D16" s="41" t="s">
        <v>694</v>
      </c>
      <c r="E16" s="29" t="s">
        <v>145</v>
      </c>
      <c r="F16" s="29"/>
      <c r="G16" s="38">
        <f t="shared" si="2"/>
        <v>0.22786458333333331</v>
      </c>
      <c r="H16" s="38">
        <f t="shared" si="3"/>
        <v>0.23055555555555554</v>
      </c>
      <c r="I16" s="38">
        <f t="shared" si="4"/>
        <v>0.23363095238095238</v>
      </c>
      <c r="J16" s="38">
        <f t="shared" si="5"/>
        <v>0.23717948717948717</v>
      </c>
      <c r="K16" s="38">
        <f t="shared" si="6"/>
        <v>0.24131944444444445</v>
      </c>
      <c r="M16" s="4"/>
      <c r="N16" s="4"/>
      <c r="O16" s="4"/>
    </row>
    <row r="17" spans="1:15" ht="12.75" customHeight="1">
      <c r="A17" s="28">
        <v>7.5</v>
      </c>
      <c r="B17" s="28">
        <f t="shared" si="7"/>
        <v>117</v>
      </c>
      <c r="C17" s="28">
        <f t="shared" si="8"/>
        <v>23</v>
      </c>
      <c r="D17" s="41" t="s">
        <v>695</v>
      </c>
      <c r="E17" s="29" t="s">
        <v>145</v>
      </c>
      <c r="F17" s="29"/>
      <c r="G17" s="38">
        <f t="shared" si="2"/>
        <v>0.24739583333333331</v>
      </c>
      <c r="H17" s="38">
        <f t="shared" si="3"/>
        <v>0.2513888888888889</v>
      </c>
      <c r="I17" s="38">
        <f t="shared" si="4"/>
        <v>0.25595238095238093</v>
      </c>
      <c r="J17" s="38">
        <f t="shared" si="5"/>
        <v>0.26121794871794873</v>
      </c>
      <c r="K17" s="38">
        <f t="shared" si="6"/>
        <v>0.2673611111111111</v>
      </c>
      <c r="M17" s="4"/>
      <c r="N17" s="4"/>
      <c r="O17" s="4"/>
    </row>
    <row r="18" spans="1:15" ht="12.75" customHeight="1">
      <c r="A18" s="28">
        <v>2</v>
      </c>
      <c r="B18" s="28">
        <f t="shared" si="7"/>
        <v>115</v>
      </c>
      <c r="C18" s="28">
        <f t="shared" si="8"/>
        <v>25</v>
      </c>
      <c r="D18" s="41" t="s">
        <v>696</v>
      </c>
      <c r="E18" s="29" t="s">
        <v>697</v>
      </c>
      <c r="F18" s="29"/>
      <c r="G18" s="38">
        <f t="shared" si="2"/>
        <v>0.25260416666666663</v>
      </c>
      <c r="H18" s="38">
        <f t="shared" si="3"/>
        <v>0.2569444444444444</v>
      </c>
      <c r="I18" s="38">
        <f t="shared" si="4"/>
        <v>0.2619047619047619</v>
      </c>
      <c r="J18" s="38">
        <f t="shared" si="5"/>
        <v>0.2676282051282051</v>
      </c>
      <c r="K18" s="38">
        <f t="shared" si="6"/>
        <v>0.2743055555555556</v>
      </c>
      <c r="M18" s="4"/>
      <c r="N18" s="4"/>
      <c r="O18" s="4"/>
    </row>
    <row r="19" spans="1:15" ht="12.75" customHeight="1">
      <c r="A19" s="28">
        <v>2.5</v>
      </c>
      <c r="B19" s="28">
        <f t="shared" si="7"/>
        <v>112.5</v>
      </c>
      <c r="C19" s="28">
        <f t="shared" si="8"/>
        <v>27.5</v>
      </c>
      <c r="D19" s="41" t="s">
        <v>698</v>
      </c>
      <c r="E19" s="29" t="s">
        <v>699</v>
      </c>
      <c r="F19" s="29"/>
      <c r="G19" s="38">
        <f t="shared" si="2"/>
        <v>0.2591145833333333</v>
      </c>
      <c r="H19" s="38">
        <f t="shared" si="3"/>
        <v>0.2638888888888889</v>
      </c>
      <c r="I19" s="38">
        <f t="shared" si="4"/>
        <v>0.2693452380952381</v>
      </c>
      <c r="J19" s="38">
        <f t="shared" si="5"/>
        <v>0.27564102564102566</v>
      </c>
      <c r="K19" s="38">
        <f t="shared" si="6"/>
        <v>0.2829861111111111</v>
      </c>
      <c r="M19" s="4"/>
      <c r="N19" s="4"/>
      <c r="O19" s="4"/>
    </row>
    <row r="20" spans="1:15" ht="12.75" customHeight="1">
      <c r="A20" s="28">
        <v>2</v>
      </c>
      <c r="B20" s="28">
        <f t="shared" si="7"/>
        <v>110.5</v>
      </c>
      <c r="C20" s="28">
        <f t="shared" si="8"/>
        <v>29.5</v>
      </c>
      <c r="D20" s="41" t="s">
        <v>700</v>
      </c>
      <c r="E20" s="29" t="s">
        <v>699</v>
      </c>
      <c r="F20" s="29"/>
      <c r="G20" s="38">
        <f t="shared" si="2"/>
        <v>0.26432291666666663</v>
      </c>
      <c r="H20" s="38">
        <f t="shared" si="3"/>
        <v>0.26944444444444443</v>
      </c>
      <c r="I20" s="38">
        <f t="shared" si="4"/>
        <v>0.27529761904761907</v>
      </c>
      <c r="J20" s="38">
        <f t="shared" si="5"/>
        <v>0.28205128205128205</v>
      </c>
      <c r="K20" s="38">
        <f t="shared" si="6"/>
        <v>0.2899305555555556</v>
      </c>
      <c r="M20" s="4"/>
      <c r="N20" s="4"/>
      <c r="O20" s="4"/>
    </row>
    <row r="21" spans="1:15" ht="12.75" customHeight="1">
      <c r="A21" s="28">
        <v>6</v>
      </c>
      <c r="B21" s="28">
        <f t="shared" si="7"/>
        <v>104.5</v>
      </c>
      <c r="C21" s="28">
        <f t="shared" si="8"/>
        <v>35.5</v>
      </c>
      <c r="D21" s="41" t="s">
        <v>701</v>
      </c>
      <c r="E21" s="29" t="s">
        <v>382</v>
      </c>
      <c r="F21" s="29"/>
      <c r="G21" s="38">
        <f t="shared" si="2"/>
        <v>0.27994791666666663</v>
      </c>
      <c r="H21" s="38">
        <f t="shared" si="3"/>
        <v>0.2861111111111111</v>
      </c>
      <c r="I21" s="38">
        <f t="shared" si="4"/>
        <v>0.2931547619047619</v>
      </c>
      <c r="J21" s="38">
        <f t="shared" si="5"/>
        <v>0.30128205128205127</v>
      </c>
      <c r="K21" s="38">
        <f t="shared" si="6"/>
        <v>0.3107638888888889</v>
      </c>
      <c r="L21" s="18"/>
      <c r="M21" s="4"/>
      <c r="N21" s="4"/>
      <c r="O21" s="4"/>
    </row>
    <row r="22" spans="1:15" ht="12.75" customHeight="1">
      <c r="A22" s="28">
        <v>2</v>
      </c>
      <c r="B22" s="28">
        <f t="shared" si="7"/>
        <v>102.5</v>
      </c>
      <c r="C22" s="28">
        <f t="shared" si="8"/>
        <v>37.5</v>
      </c>
      <c r="D22" s="41" t="s">
        <v>702</v>
      </c>
      <c r="E22" s="29" t="s">
        <v>50</v>
      </c>
      <c r="F22" s="29"/>
      <c r="G22" s="38">
        <f t="shared" si="2"/>
        <v>0.28515625</v>
      </c>
      <c r="H22" s="38">
        <f t="shared" si="3"/>
        <v>0.29166666666666663</v>
      </c>
      <c r="I22" s="38">
        <f t="shared" si="4"/>
        <v>0.29910714285714285</v>
      </c>
      <c r="J22" s="38">
        <f t="shared" si="5"/>
        <v>0.3076923076923077</v>
      </c>
      <c r="K22" s="38">
        <f t="shared" si="6"/>
        <v>0.3177083333333333</v>
      </c>
      <c r="L22" s="18"/>
      <c r="M22" s="4"/>
      <c r="N22" s="4"/>
      <c r="O22" s="4"/>
    </row>
    <row r="23" spans="1:15" ht="12.75" customHeight="1">
      <c r="A23" s="28">
        <v>3</v>
      </c>
      <c r="B23" s="28">
        <f t="shared" si="7"/>
        <v>99.5</v>
      </c>
      <c r="C23" s="28">
        <f t="shared" si="8"/>
        <v>40.5</v>
      </c>
      <c r="D23" s="41" t="s">
        <v>703</v>
      </c>
      <c r="E23" s="29" t="s">
        <v>704</v>
      </c>
      <c r="F23" s="29">
        <v>98</v>
      </c>
      <c r="G23" s="38">
        <f t="shared" si="2"/>
        <v>0.29296875</v>
      </c>
      <c r="H23" s="38">
        <f t="shared" si="3"/>
        <v>0.3</v>
      </c>
      <c r="I23" s="38">
        <f t="shared" si="4"/>
        <v>0.3080357142857143</v>
      </c>
      <c r="J23" s="38">
        <f t="shared" si="5"/>
        <v>0.3173076923076923</v>
      </c>
      <c r="K23" s="38">
        <f t="shared" si="6"/>
        <v>0.328125</v>
      </c>
      <c r="L23" s="18"/>
      <c r="M23" s="4"/>
      <c r="N23" s="4"/>
      <c r="O23" s="4"/>
    </row>
    <row r="24" spans="1:15" ht="12.75" customHeight="1">
      <c r="A24" s="28">
        <v>5</v>
      </c>
      <c r="B24" s="28">
        <f t="shared" si="7"/>
        <v>94.5</v>
      </c>
      <c r="C24" s="28">
        <f t="shared" si="8"/>
        <v>45.5</v>
      </c>
      <c r="D24" s="41" t="s">
        <v>705</v>
      </c>
      <c r="E24" s="29" t="s">
        <v>442</v>
      </c>
      <c r="F24" s="29"/>
      <c r="G24" s="38">
        <f t="shared" si="2"/>
        <v>0.3059895833333333</v>
      </c>
      <c r="H24" s="38">
        <f t="shared" si="3"/>
        <v>0.3138888888888889</v>
      </c>
      <c r="I24" s="38">
        <f t="shared" si="4"/>
        <v>0.32291666666666663</v>
      </c>
      <c r="J24" s="38">
        <f t="shared" si="5"/>
        <v>0.3333333333333333</v>
      </c>
      <c r="K24" s="38">
        <f t="shared" si="6"/>
        <v>0.3454861111111111</v>
      </c>
      <c r="L24" s="18"/>
      <c r="M24" s="4"/>
      <c r="N24" s="4"/>
      <c r="O24" s="4"/>
    </row>
    <row r="25" spans="1:15" ht="12.75" customHeight="1">
      <c r="A25" s="28">
        <v>4.5</v>
      </c>
      <c r="B25" s="28">
        <f t="shared" si="7"/>
        <v>90</v>
      </c>
      <c r="C25" s="28">
        <f t="shared" si="8"/>
        <v>50</v>
      </c>
      <c r="D25" s="41" t="s">
        <v>706</v>
      </c>
      <c r="E25" s="29" t="s">
        <v>707</v>
      </c>
      <c r="F25" s="29">
        <v>70</v>
      </c>
      <c r="G25" s="38">
        <f t="shared" si="2"/>
        <v>0.3177083333333333</v>
      </c>
      <c r="H25" s="38">
        <f t="shared" si="3"/>
        <v>0.32638888888888884</v>
      </c>
      <c r="I25" s="38">
        <f t="shared" si="4"/>
        <v>0.33630952380952384</v>
      </c>
      <c r="J25" s="38">
        <f t="shared" si="5"/>
        <v>0.34775641025641024</v>
      </c>
      <c r="K25" s="38">
        <f t="shared" si="6"/>
        <v>0.3611111111111111</v>
      </c>
      <c r="L25" s="18"/>
      <c r="M25" s="4"/>
      <c r="N25" s="4"/>
      <c r="O25" s="4"/>
    </row>
    <row r="26" spans="1:15" ht="12.75" customHeight="1">
      <c r="A26" s="28">
        <v>4</v>
      </c>
      <c r="B26" s="28">
        <f t="shared" si="7"/>
        <v>86</v>
      </c>
      <c r="C26" s="28">
        <f t="shared" si="8"/>
        <v>54</v>
      </c>
      <c r="D26" s="41" t="s">
        <v>708</v>
      </c>
      <c r="E26" s="29" t="s">
        <v>707</v>
      </c>
      <c r="F26" s="29"/>
      <c r="G26" s="38">
        <f t="shared" si="2"/>
        <v>0.328125</v>
      </c>
      <c r="H26" s="38">
        <f t="shared" si="3"/>
        <v>0.3375</v>
      </c>
      <c r="I26" s="38">
        <f t="shared" si="4"/>
        <v>0.3482142857142857</v>
      </c>
      <c r="J26" s="38">
        <f t="shared" si="5"/>
        <v>0.3605769230769231</v>
      </c>
      <c r="K26" s="38">
        <f t="shared" si="6"/>
        <v>0.375</v>
      </c>
      <c r="L26" s="18"/>
      <c r="M26" s="4"/>
      <c r="N26" s="4"/>
      <c r="O26" s="4"/>
    </row>
    <row r="27" spans="1:15" ht="12.75" customHeight="1">
      <c r="A27" s="28">
        <v>6</v>
      </c>
      <c r="B27" s="28">
        <f t="shared" si="7"/>
        <v>80</v>
      </c>
      <c r="C27" s="28">
        <f t="shared" si="8"/>
        <v>60</v>
      </c>
      <c r="D27" s="41" t="s">
        <v>709</v>
      </c>
      <c r="E27" s="29" t="s">
        <v>707</v>
      </c>
      <c r="F27" s="29"/>
      <c r="G27" s="38">
        <f t="shared" si="2"/>
        <v>0.34375</v>
      </c>
      <c r="H27" s="38">
        <f t="shared" si="3"/>
        <v>0.35416666666666663</v>
      </c>
      <c r="I27" s="38">
        <f t="shared" si="4"/>
        <v>0.36607142857142855</v>
      </c>
      <c r="J27" s="38">
        <f t="shared" si="5"/>
        <v>0.3798076923076923</v>
      </c>
      <c r="K27" s="38">
        <f t="shared" si="6"/>
        <v>0.3958333333333333</v>
      </c>
      <c r="L27" s="18"/>
      <c r="M27" s="4"/>
      <c r="N27" s="4"/>
      <c r="O27" s="4"/>
    </row>
    <row r="28" spans="1:15" ht="12.75" customHeight="1">
      <c r="A28" s="28">
        <v>1.5</v>
      </c>
      <c r="B28" s="28">
        <f t="shared" si="7"/>
        <v>78.5</v>
      </c>
      <c r="C28" s="28">
        <f t="shared" si="8"/>
        <v>61.5</v>
      </c>
      <c r="D28" s="41" t="s">
        <v>710</v>
      </c>
      <c r="E28" s="29" t="s">
        <v>707</v>
      </c>
      <c r="F28" s="29"/>
      <c r="G28" s="38">
        <f t="shared" si="2"/>
        <v>0.34765625</v>
      </c>
      <c r="H28" s="38">
        <f t="shared" si="3"/>
        <v>0.3583333333333333</v>
      </c>
      <c r="I28" s="38">
        <f t="shared" si="4"/>
        <v>0.3705357142857143</v>
      </c>
      <c r="J28" s="38">
        <f t="shared" si="5"/>
        <v>0.3846153846153846</v>
      </c>
      <c r="K28" s="38">
        <f t="shared" si="6"/>
        <v>0.40104166666666663</v>
      </c>
      <c r="L28" s="46"/>
      <c r="M28" s="4"/>
      <c r="N28" s="4"/>
      <c r="O28" s="4"/>
    </row>
    <row r="29" spans="1:15" ht="12.75" customHeight="1">
      <c r="A29" s="86">
        <v>4.5</v>
      </c>
      <c r="B29" s="28">
        <f t="shared" si="7"/>
        <v>74</v>
      </c>
      <c r="C29" s="28">
        <f t="shared" si="8"/>
        <v>66</v>
      </c>
      <c r="D29" s="40" t="s">
        <v>711</v>
      </c>
      <c r="E29" s="43" t="s">
        <v>712</v>
      </c>
      <c r="F29" s="43"/>
      <c r="G29" s="38">
        <f t="shared" si="2"/>
        <v>0.359375</v>
      </c>
      <c r="H29" s="38">
        <f t="shared" si="3"/>
        <v>0.37083333333333335</v>
      </c>
      <c r="I29" s="38">
        <f t="shared" si="4"/>
        <v>0.3839285714285714</v>
      </c>
      <c r="J29" s="38">
        <f t="shared" si="5"/>
        <v>0.39903846153846156</v>
      </c>
      <c r="K29" s="38">
        <f t="shared" si="6"/>
        <v>0.41666666666666663</v>
      </c>
      <c r="L29" s="46"/>
      <c r="M29" s="4"/>
      <c r="N29" s="4"/>
      <c r="O29" s="4"/>
    </row>
    <row r="30" spans="1:15" ht="12.75" customHeight="1">
      <c r="A30" s="86">
        <v>4.5</v>
      </c>
      <c r="B30" s="28">
        <f t="shared" si="7"/>
        <v>69.5</v>
      </c>
      <c r="C30" s="28">
        <f t="shared" si="8"/>
        <v>70.5</v>
      </c>
      <c r="D30" s="31" t="s">
        <v>713</v>
      </c>
      <c r="E30" s="43" t="s">
        <v>714</v>
      </c>
      <c r="F30" s="43"/>
      <c r="G30" s="38">
        <f t="shared" si="2"/>
        <v>0.37109375</v>
      </c>
      <c r="H30" s="38">
        <f t="shared" si="3"/>
        <v>0.3833333333333333</v>
      </c>
      <c r="I30" s="38">
        <f t="shared" si="4"/>
        <v>0.39732142857142855</v>
      </c>
      <c r="J30" s="38">
        <f t="shared" si="5"/>
        <v>0.41346153846153844</v>
      </c>
      <c r="K30" s="38">
        <f t="shared" si="6"/>
        <v>0.43229166666666663</v>
      </c>
      <c r="L30" s="46"/>
      <c r="M30" s="4"/>
      <c r="N30" s="4"/>
      <c r="O30" s="4"/>
    </row>
    <row r="31" spans="1:15" ht="12.75" customHeight="1">
      <c r="A31" s="86">
        <v>4.5</v>
      </c>
      <c r="B31" s="28">
        <f t="shared" si="7"/>
        <v>65</v>
      </c>
      <c r="C31" s="28">
        <f t="shared" si="8"/>
        <v>75</v>
      </c>
      <c r="D31" s="40" t="s">
        <v>715</v>
      </c>
      <c r="E31" s="43" t="s">
        <v>716</v>
      </c>
      <c r="F31" s="43">
        <v>70</v>
      </c>
      <c r="G31" s="38">
        <f t="shared" si="2"/>
        <v>0.3828125</v>
      </c>
      <c r="H31" s="38">
        <f t="shared" si="3"/>
        <v>0.3958333333333333</v>
      </c>
      <c r="I31" s="38">
        <f t="shared" si="4"/>
        <v>0.4107142857142857</v>
      </c>
      <c r="J31" s="38">
        <f t="shared" si="5"/>
        <v>0.42788461538461536</v>
      </c>
      <c r="K31" s="38">
        <f t="shared" si="6"/>
        <v>0.44791666666666663</v>
      </c>
      <c r="L31" s="46"/>
      <c r="M31" s="4"/>
      <c r="N31" s="4"/>
      <c r="O31" s="4"/>
    </row>
    <row r="32" spans="1:15" ht="12.75" customHeight="1">
      <c r="A32" s="86">
        <v>6</v>
      </c>
      <c r="B32" s="28">
        <f t="shared" si="7"/>
        <v>59</v>
      </c>
      <c r="C32" s="28">
        <f t="shared" si="8"/>
        <v>81</v>
      </c>
      <c r="D32" s="39" t="s">
        <v>717</v>
      </c>
      <c r="E32" s="43" t="s">
        <v>716</v>
      </c>
      <c r="F32" s="43"/>
      <c r="G32" s="38">
        <f t="shared" si="2"/>
        <v>0.3984375</v>
      </c>
      <c r="H32" s="38">
        <f t="shared" si="3"/>
        <v>0.4125</v>
      </c>
      <c r="I32" s="38">
        <f t="shared" si="4"/>
        <v>0.42857142857142855</v>
      </c>
      <c r="J32" s="38">
        <f t="shared" si="5"/>
        <v>0.4471153846153846</v>
      </c>
      <c r="K32" s="38">
        <f t="shared" si="6"/>
        <v>0.46875</v>
      </c>
      <c r="L32" s="46"/>
      <c r="M32" s="4"/>
      <c r="N32" s="4"/>
      <c r="O32" s="4"/>
    </row>
    <row r="33" spans="1:15" ht="12.75" customHeight="1">
      <c r="A33" s="86">
        <v>4</v>
      </c>
      <c r="B33" s="28">
        <f t="shared" si="7"/>
        <v>55</v>
      </c>
      <c r="C33" s="28">
        <f t="shared" si="8"/>
        <v>85</v>
      </c>
      <c r="D33" s="37" t="s">
        <v>718</v>
      </c>
      <c r="E33" s="43" t="s">
        <v>716</v>
      </c>
      <c r="F33" s="43"/>
      <c r="G33" s="38">
        <f t="shared" si="2"/>
        <v>0.40885416666666663</v>
      </c>
      <c r="H33" s="38">
        <f t="shared" si="3"/>
        <v>0.42361111111111105</v>
      </c>
      <c r="I33" s="38">
        <f t="shared" si="4"/>
        <v>0.44047619047619047</v>
      </c>
      <c r="J33" s="38">
        <f t="shared" si="5"/>
        <v>0.4599358974358974</v>
      </c>
      <c r="K33" s="38">
        <f t="shared" si="6"/>
        <v>0.4826388888888889</v>
      </c>
      <c r="L33" s="46"/>
      <c r="M33" s="4"/>
      <c r="N33" s="4"/>
      <c r="O33" s="4"/>
    </row>
    <row r="34" spans="1:15" ht="12.75" customHeight="1">
      <c r="A34" s="28">
        <v>7.5</v>
      </c>
      <c r="B34" s="28">
        <f t="shared" si="7"/>
        <v>47.5</v>
      </c>
      <c r="C34" s="28">
        <f t="shared" si="8"/>
        <v>92.5</v>
      </c>
      <c r="D34" s="34" t="s">
        <v>719</v>
      </c>
      <c r="E34" s="43"/>
      <c r="F34" s="43">
        <v>26</v>
      </c>
      <c r="G34" s="38">
        <f t="shared" si="2"/>
        <v>0.42838541666666663</v>
      </c>
      <c r="H34" s="38">
        <f t="shared" si="3"/>
        <v>0.4444444444444444</v>
      </c>
      <c r="I34" s="38">
        <f t="shared" si="4"/>
        <v>0.462797619047619</v>
      </c>
      <c r="J34" s="38">
        <f t="shared" si="5"/>
        <v>0.483974358974359</v>
      </c>
      <c r="K34" s="38">
        <f t="shared" si="6"/>
        <v>0.5086805555555556</v>
      </c>
      <c r="L34" s="46"/>
      <c r="M34" s="4"/>
      <c r="N34" s="4"/>
      <c r="O34" s="4"/>
    </row>
    <row r="35" spans="1:15" ht="12.75" customHeight="1">
      <c r="A35" s="28"/>
      <c r="B35" s="28"/>
      <c r="C35" s="28"/>
      <c r="D35" s="136" t="s">
        <v>87</v>
      </c>
      <c r="E35" s="29"/>
      <c r="F35" s="29"/>
      <c r="G35" s="29"/>
      <c r="H35" s="29"/>
      <c r="I35" s="29"/>
      <c r="J35" s="29"/>
      <c r="K35" s="100"/>
      <c r="L35" s="54"/>
      <c r="M35" s="4"/>
      <c r="N35" s="4"/>
      <c r="O35" s="4"/>
    </row>
    <row r="36" spans="1:15" ht="12.75" customHeight="1">
      <c r="A36" s="28">
        <v>0</v>
      </c>
      <c r="B36" s="28">
        <f>B34</f>
        <v>47.5</v>
      </c>
      <c r="C36" s="28">
        <f>C34</f>
        <v>92.5</v>
      </c>
      <c r="D36" s="34" t="s">
        <v>720</v>
      </c>
      <c r="E36" s="43" t="s">
        <v>137</v>
      </c>
      <c r="F36" s="43"/>
      <c r="G36" s="35">
        <f>$L$6</f>
        <v>0.53125</v>
      </c>
      <c r="H36" s="35">
        <f>$L$6</f>
        <v>0.53125</v>
      </c>
      <c r="I36" s="35">
        <f>$L$6</f>
        <v>0.53125</v>
      </c>
      <c r="J36" s="35">
        <f>$M$6</f>
        <v>0.53125</v>
      </c>
      <c r="K36" s="35">
        <f>$M$6</f>
        <v>0.53125</v>
      </c>
      <c r="L36" s="46">
        <f>A36</f>
        <v>0</v>
      </c>
      <c r="M36" s="4"/>
      <c r="N36" s="4"/>
      <c r="O36" s="4"/>
    </row>
    <row r="37" spans="1:15" ht="12.75" customHeight="1">
      <c r="A37" s="28">
        <v>13.5</v>
      </c>
      <c r="B37" s="28">
        <f aca="true" t="shared" si="9" ref="B37:B45">B36-A37</f>
        <v>34</v>
      </c>
      <c r="C37" s="28">
        <f aca="true" t="shared" si="10" ref="C37:C45">C36+A37</f>
        <v>106</v>
      </c>
      <c r="D37" s="37" t="s">
        <v>721</v>
      </c>
      <c r="E37" s="43" t="s">
        <v>137</v>
      </c>
      <c r="F37" s="43">
        <v>33</v>
      </c>
      <c r="G37" s="38">
        <f aca="true" t="shared" si="11" ref="G37:G45">SUM($G$36+$O$3*L37)</f>
        <v>0.56640625</v>
      </c>
      <c r="H37" s="38">
        <f aca="true" t="shared" si="12" ref="H37:H45">SUM($H$36+$P$3*L37)</f>
        <v>0.56875</v>
      </c>
      <c r="I37" s="38">
        <f aca="true" t="shared" si="13" ref="I37:I45">SUM($I$36+$Q$3*L37)</f>
        <v>0.5714285714285714</v>
      </c>
      <c r="J37" s="38">
        <f aca="true" t="shared" si="14" ref="J37:J45">SUM($J$36+$R$3*L37)</f>
        <v>0.5745192307692307</v>
      </c>
      <c r="K37" s="38">
        <f aca="true" t="shared" si="15" ref="K37:K45">SUM($K$36+$S$3*L37)</f>
        <v>0.578125</v>
      </c>
      <c r="L37" s="46">
        <f aca="true" t="shared" si="16" ref="L37:L45">L36+A37</f>
        <v>13.5</v>
      </c>
      <c r="M37" s="4"/>
      <c r="N37" s="4"/>
      <c r="O37" s="4"/>
    </row>
    <row r="38" spans="1:15" ht="12.75" customHeight="1">
      <c r="A38" s="86">
        <v>7</v>
      </c>
      <c r="B38" s="28">
        <f t="shared" si="9"/>
        <v>27</v>
      </c>
      <c r="C38" s="28">
        <f t="shared" si="10"/>
        <v>113</v>
      </c>
      <c r="D38" s="39" t="s">
        <v>722</v>
      </c>
      <c r="E38" s="43" t="s">
        <v>723</v>
      </c>
      <c r="F38" s="43"/>
      <c r="G38" s="38">
        <f t="shared" si="11"/>
        <v>0.5846354166666666</v>
      </c>
      <c r="H38" s="38">
        <f t="shared" si="12"/>
        <v>0.5881944444444445</v>
      </c>
      <c r="I38" s="38">
        <f t="shared" si="13"/>
        <v>0.5922619047619048</v>
      </c>
      <c r="J38" s="38">
        <f t="shared" si="14"/>
        <v>0.5969551282051282</v>
      </c>
      <c r="K38" s="38">
        <f t="shared" si="15"/>
        <v>0.6024305555555556</v>
      </c>
      <c r="L38" s="46">
        <f t="shared" si="16"/>
        <v>20.5</v>
      </c>
      <c r="M38" s="4"/>
      <c r="N38" s="4"/>
      <c r="O38" s="4"/>
    </row>
    <row r="39" spans="1:15" ht="12.75" customHeight="1">
      <c r="A39" s="86">
        <v>6</v>
      </c>
      <c r="B39" s="28">
        <f t="shared" si="9"/>
        <v>21</v>
      </c>
      <c r="C39" s="28">
        <f t="shared" si="10"/>
        <v>119</v>
      </c>
      <c r="D39" s="39" t="s">
        <v>724</v>
      </c>
      <c r="E39" s="43" t="s">
        <v>725</v>
      </c>
      <c r="F39" s="43">
        <v>56</v>
      </c>
      <c r="G39" s="38">
        <f t="shared" si="11"/>
        <v>0.6002604166666666</v>
      </c>
      <c r="H39" s="38">
        <f t="shared" si="12"/>
        <v>0.6048611111111111</v>
      </c>
      <c r="I39" s="38">
        <f t="shared" si="13"/>
        <v>0.6101190476190477</v>
      </c>
      <c r="J39" s="38">
        <f t="shared" si="14"/>
        <v>0.6161858974358975</v>
      </c>
      <c r="K39" s="38">
        <f t="shared" si="15"/>
        <v>0.6232638888888888</v>
      </c>
      <c r="L39" s="46">
        <f t="shared" si="16"/>
        <v>26.5</v>
      </c>
      <c r="M39" s="4"/>
      <c r="N39" s="4"/>
      <c r="O39" s="4"/>
    </row>
    <row r="40" spans="1:15" ht="12.75" customHeight="1">
      <c r="A40" s="86">
        <v>3</v>
      </c>
      <c r="B40" s="28">
        <f t="shared" si="9"/>
        <v>18</v>
      </c>
      <c r="C40" s="28">
        <f t="shared" si="10"/>
        <v>122</v>
      </c>
      <c r="D40" s="39" t="s">
        <v>726</v>
      </c>
      <c r="E40" s="43" t="s">
        <v>725</v>
      </c>
      <c r="F40" s="43"/>
      <c r="G40" s="38">
        <f t="shared" si="11"/>
        <v>0.6080729166666666</v>
      </c>
      <c r="H40" s="38">
        <f t="shared" si="12"/>
        <v>0.6131944444444444</v>
      </c>
      <c r="I40" s="38">
        <f t="shared" si="13"/>
        <v>0.6190476190476191</v>
      </c>
      <c r="J40" s="38">
        <f t="shared" si="14"/>
        <v>0.625801282051282</v>
      </c>
      <c r="K40" s="38">
        <f t="shared" si="15"/>
        <v>0.6336805555555556</v>
      </c>
      <c r="L40" s="46">
        <f t="shared" si="16"/>
        <v>29.5</v>
      </c>
      <c r="M40" s="4"/>
      <c r="N40" s="4"/>
      <c r="O40" s="4"/>
    </row>
    <row r="41" spans="1:15" ht="12.75" customHeight="1">
      <c r="A41" s="86">
        <v>3.5</v>
      </c>
      <c r="B41" s="28">
        <f t="shared" si="9"/>
        <v>14.5</v>
      </c>
      <c r="C41" s="28">
        <f t="shared" si="10"/>
        <v>125.5</v>
      </c>
      <c r="D41" s="39" t="s">
        <v>727</v>
      </c>
      <c r="E41" s="43" t="s">
        <v>401</v>
      </c>
      <c r="F41" s="43"/>
      <c r="G41" s="38">
        <f t="shared" si="11"/>
        <v>0.6171875</v>
      </c>
      <c r="H41" s="38">
        <f t="shared" si="12"/>
        <v>0.6229166666666667</v>
      </c>
      <c r="I41" s="38">
        <f t="shared" si="13"/>
        <v>0.6294642857142857</v>
      </c>
      <c r="J41" s="38">
        <f t="shared" si="14"/>
        <v>0.6370192307692307</v>
      </c>
      <c r="K41" s="38">
        <f t="shared" si="15"/>
        <v>0.6458333333333334</v>
      </c>
      <c r="L41" s="46">
        <f t="shared" si="16"/>
        <v>33</v>
      </c>
      <c r="M41" s="4"/>
      <c r="N41" s="4"/>
      <c r="O41" s="4"/>
    </row>
    <row r="42" spans="1:15" ht="12.75" customHeight="1">
      <c r="A42" s="86">
        <v>1.5</v>
      </c>
      <c r="B42" s="28">
        <f t="shared" si="9"/>
        <v>13</v>
      </c>
      <c r="C42" s="28">
        <f t="shared" si="10"/>
        <v>127</v>
      </c>
      <c r="D42" s="150" t="s">
        <v>728</v>
      </c>
      <c r="E42" s="43" t="s">
        <v>401</v>
      </c>
      <c r="F42" s="43"/>
      <c r="G42" s="38">
        <f t="shared" si="11"/>
        <v>0.62109375</v>
      </c>
      <c r="H42" s="38">
        <f t="shared" si="12"/>
        <v>0.6270833333333333</v>
      </c>
      <c r="I42" s="38">
        <f t="shared" si="13"/>
        <v>0.6339285714285714</v>
      </c>
      <c r="J42" s="38">
        <f t="shared" si="14"/>
        <v>0.6418269230769231</v>
      </c>
      <c r="K42" s="38">
        <f t="shared" si="15"/>
        <v>0.6510416666666666</v>
      </c>
      <c r="L42" s="46">
        <f t="shared" si="16"/>
        <v>34.5</v>
      </c>
      <c r="M42" s="4"/>
      <c r="N42" s="4"/>
      <c r="O42" s="4"/>
    </row>
    <row r="43" spans="1:15" ht="12.75" customHeight="1">
      <c r="A43" s="86">
        <v>2</v>
      </c>
      <c r="B43" s="28">
        <f t="shared" si="9"/>
        <v>11</v>
      </c>
      <c r="C43" s="28">
        <f t="shared" si="10"/>
        <v>129</v>
      </c>
      <c r="D43" s="150" t="s">
        <v>729</v>
      </c>
      <c r="E43" s="43" t="s">
        <v>401</v>
      </c>
      <c r="F43" s="43"/>
      <c r="G43" s="38">
        <f t="shared" si="11"/>
        <v>0.6263020833333334</v>
      </c>
      <c r="H43" s="38">
        <f t="shared" si="12"/>
        <v>0.6326388888888889</v>
      </c>
      <c r="I43" s="38">
        <f t="shared" si="13"/>
        <v>0.6398809523809523</v>
      </c>
      <c r="J43" s="38">
        <f t="shared" si="14"/>
        <v>0.6482371794871795</v>
      </c>
      <c r="K43" s="38">
        <f t="shared" si="15"/>
        <v>0.6579861111111112</v>
      </c>
      <c r="L43" s="46">
        <f t="shared" si="16"/>
        <v>36.5</v>
      </c>
      <c r="M43" s="4"/>
      <c r="N43" s="4"/>
      <c r="O43" s="4"/>
    </row>
    <row r="44" spans="1:15" ht="12.75" customHeight="1">
      <c r="A44" s="86">
        <v>3</v>
      </c>
      <c r="B44" s="28">
        <f t="shared" si="9"/>
        <v>8</v>
      </c>
      <c r="C44" s="28">
        <f t="shared" si="10"/>
        <v>132</v>
      </c>
      <c r="D44" s="150" t="s">
        <v>730</v>
      </c>
      <c r="E44" s="43" t="s">
        <v>132</v>
      </c>
      <c r="F44" s="43"/>
      <c r="G44" s="38">
        <f t="shared" si="11"/>
        <v>0.6341145833333334</v>
      </c>
      <c r="H44" s="38">
        <f t="shared" si="12"/>
        <v>0.6409722222222222</v>
      </c>
      <c r="I44" s="38">
        <f t="shared" si="13"/>
        <v>0.6488095238095238</v>
      </c>
      <c r="J44" s="38">
        <f t="shared" si="14"/>
        <v>0.6578525641025641</v>
      </c>
      <c r="K44" s="38">
        <f t="shared" si="15"/>
        <v>0.6684027777777778</v>
      </c>
      <c r="L44" s="46">
        <f t="shared" si="16"/>
        <v>39.5</v>
      </c>
      <c r="M44" s="4"/>
      <c r="N44" s="4"/>
      <c r="O44" s="4"/>
    </row>
    <row r="45" spans="1:15" ht="12.75" customHeight="1">
      <c r="A45" s="86">
        <v>8</v>
      </c>
      <c r="B45" s="28">
        <f t="shared" si="9"/>
        <v>0</v>
      </c>
      <c r="C45" s="28">
        <f t="shared" si="10"/>
        <v>140</v>
      </c>
      <c r="D45" s="34" t="s">
        <v>731</v>
      </c>
      <c r="E45" s="43"/>
      <c r="F45" s="43">
        <v>100</v>
      </c>
      <c r="G45" s="38">
        <f t="shared" si="11"/>
        <v>0.6549479166666666</v>
      </c>
      <c r="H45" s="38">
        <f t="shared" si="12"/>
        <v>0.6631944444444444</v>
      </c>
      <c r="I45" s="38">
        <f t="shared" si="13"/>
        <v>0.6726190476190477</v>
      </c>
      <c r="J45" s="38">
        <f t="shared" si="14"/>
        <v>0.6834935897435898</v>
      </c>
      <c r="K45" s="38">
        <f t="shared" si="15"/>
        <v>0.6961805555555556</v>
      </c>
      <c r="L45" s="46">
        <f t="shared" si="16"/>
        <v>47.5</v>
      </c>
      <c r="M45" s="4"/>
      <c r="N45" s="4"/>
      <c r="O45" s="4"/>
    </row>
    <row r="46" spans="1:13" ht="12.75" customHeight="1">
      <c r="A46" s="28"/>
      <c r="B46" s="28"/>
      <c r="C46" s="28"/>
      <c r="D46" s="41"/>
      <c r="E46" s="29"/>
      <c r="F46" s="29"/>
      <c r="G46" s="29"/>
      <c r="H46" s="38"/>
      <c r="I46" s="38"/>
      <c r="J46" s="38"/>
      <c r="K46" s="38"/>
      <c r="L46" s="46"/>
      <c r="M46" s="4"/>
    </row>
    <row r="47" spans="1:13" ht="12.75" customHeight="1">
      <c r="A47" s="28"/>
      <c r="B47" s="28"/>
      <c r="C47" s="28"/>
      <c r="D47" s="41"/>
      <c r="E47" s="29"/>
      <c r="F47" s="67"/>
      <c r="G47" s="67"/>
      <c r="H47" s="38"/>
      <c r="I47" s="38"/>
      <c r="J47" s="38"/>
      <c r="K47" s="38"/>
      <c r="L47" s="46"/>
      <c r="M47" s="4"/>
    </row>
    <row r="48" spans="1:13" ht="12.75" customHeight="1">
      <c r="A48" s="28"/>
      <c r="B48" s="28"/>
      <c r="C48" s="28"/>
      <c r="D48" s="49"/>
      <c r="E48" s="29"/>
      <c r="F48" s="29"/>
      <c r="G48" s="29"/>
      <c r="H48" s="38"/>
      <c r="I48" s="38"/>
      <c r="J48" s="38"/>
      <c r="K48" s="38"/>
      <c r="L48" s="46"/>
      <c r="M48" s="4"/>
    </row>
    <row r="49" spans="1:13" ht="12.75" customHeight="1">
      <c r="A49" s="28"/>
      <c r="B49" s="28"/>
      <c r="C49" s="28"/>
      <c r="D49" s="41"/>
      <c r="E49" s="29"/>
      <c r="F49" s="29"/>
      <c r="G49" s="29"/>
      <c r="H49" s="29"/>
      <c r="I49" s="29"/>
      <c r="J49" s="29"/>
      <c r="K49" s="100"/>
      <c r="L49" s="46"/>
      <c r="M49" s="4"/>
    </row>
    <row r="50" spans="1:13" ht="12.75" customHeight="1">
      <c r="A50" s="28"/>
      <c r="B50" s="28"/>
      <c r="C50" s="28"/>
      <c r="D50" s="49"/>
      <c r="E50" s="29"/>
      <c r="F50" s="29"/>
      <c r="G50" s="29"/>
      <c r="H50" s="29"/>
      <c r="I50" s="29"/>
      <c r="J50" s="29"/>
      <c r="K50" s="100"/>
      <c r="L50" s="46"/>
      <c r="M50" s="4"/>
    </row>
    <row r="51" spans="1:13" ht="12.75" customHeight="1">
      <c r="A51" s="28"/>
      <c r="B51" s="28"/>
      <c r="C51" s="28"/>
      <c r="D51" s="41"/>
      <c r="E51" s="29"/>
      <c r="F51" s="29"/>
      <c r="G51" s="29"/>
      <c r="H51" s="29"/>
      <c r="I51" s="29"/>
      <c r="J51" s="29"/>
      <c r="K51" s="100"/>
      <c r="L51" s="46"/>
      <c r="M51" s="84"/>
    </row>
    <row r="52" spans="1:13" ht="12.75" customHeight="1">
      <c r="A52" s="28"/>
      <c r="B52" s="28"/>
      <c r="C52" s="28"/>
      <c r="D52" s="41"/>
      <c r="E52" s="29"/>
      <c r="F52" s="29"/>
      <c r="G52" s="29"/>
      <c r="H52" s="29"/>
      <c r="I52" s="29"/>
      <c r="J52" s="29"/>
      <c r="K52" s="100"/>
      <c r="L52" s="46"/>
      <c r="M52" s="84"/>
    </row>
    <row r="53" spans="1:13" ht="12.75" customHeight="1">
      <c r="A53" s="28"/>
      <c r="B53" s="28"/>
      <c r="C53" s="28"/>
      <c r="D53" s="41"/>
      <c r="E53" s="29"/>
      <c r="F53" s="29"/>
      <c r="G53" s="29"/>
      <c r="H53" s="29"/>
      <c r="I53" s="29"/>
      <c r="J53" s="29"/>
      <c r="K53" s="100"/>
      <c r="L53" s="46"/>
      <c r="M53" s="84"/>
    </row>
    <row r="54" spans="1:13" ht="12.75" customHeight="1">
      <c r="A54" s="28"/>
      <c r="B54" s="28"/>
      <c r="C54" s="28"/>
      <c r="D54" s="41"/>
      <c r="E54" s="29"/>
      <c r="F54" s="29"/>
      <c r="G54" s="29"/>
      <c r="H54" s="29"/>
      <c r="I54" s="29"/>
      <c r="J54" s="29"/>
      <c r="K54" s="100"/>
      <c r="L54" s="46"/>
      <c r="M54" s="84"/>
    </row>
    <row r="55" spans="1:13" ht="12.75" customHeight="1">
      <c r="A55" s="28"/>
      <c r="B55" s="28"/>
      <c r="C55" s="28"/>
      <c r="D55" s="41"/>
      <c r="E55" s="29"/>
      <c r="F55" s="29"/>
      <c r="G55" s="29"/>
      <c r="H55" s="29"/>
      <c r="I55" s="29"/>
      <c r="J55" s="29"/>
      <c r="K55" s="100"/>
      <c r="L55" s="46"/>
      <c r="M55" s="84"/>
    </row>
    <row r="56" spans="1:13" ht="12.75" customHeight="1">
      <c r="A56" s="28"/>
      <c r="B56" s="28"/>
      <c r="C56" s="28"/>
      <c r="D56" s="41"/>
      <c r="E56" s="29"/>
      <c r="F56" s="29"/>
      <c r="G56" s="29"/>
      <c r="H56" s="29"/>
      <c r="I56" s="29"/>
      <c r="J56" s="29"/>
      <c r="K56" s="100"/>
      <c r="L56" s="46"/>
      <c r="M56" s="84"/>
    </row>
    <row r="57" spans="1:13" ht="12.75" customHeight="1">
      <c r="A57" s="28"/>
      <c r="B57" s="28"/>
      <c r="C57" s="28"/>
      <c r="D57" s="41"/>
      <c r="E57" s="29"/>
      <c r="F57" s="29"/>
      <c r="G57" s="29"/>
      <c r="H57" s="29"/>
      <c r="I57" s="29"/>
      <c r="J57" s="29"/>
      <c r="K57" s="100"/>
      <c r="L57" s="46"/>
      <c r="M57" s="84"/>
    </row>
    <row r="58" spans="1:13" ht="12.75" customHeight="1">
      <c r="A58" s="28"/>
      <c r="B58" s="28"/>
      <c r="C58" s="28"/>
      <c r="D58" s="41"/>
      <c r="E58" s="29"/>
      <c r="F58" s="29"/>
      <c r="G58" s="29"/>
      <c r="H58" s="29"/>
      <c r="I58" s="29"/>
      <c r="J58" s="29"/>
      <c r="K58" s="100"/>
      <c r="L58" s="46"/>
      <c r="M58" s="84"/>
    </row>
    <row r="59" spans="2:12" ht="12.75" customHeight="1">
      <c r="B59" s="17"/>
      <c r="C59" s="10"/>
      <c r="D59" s="54"/>
      <c r="E59" s="10"/>
      <c r="F59" s="10"/>
      <c r="G59" s="10"/>
      <c r="H59" s="52"/>
      <c r="I59" s="52"/>
      <c r="J59" s="52"/>
      <c r="K59" s="17"/>
      <c r="L59" s="46"/>
    </row>
    <row r="60" spans="1:12" ht="12.75" customHeight="1">
      <c r="A60" s="2"/>
      <c r="B60" s="10"/>
      <c r="C60" s="10"/>
      <c r="D60" s="54"/>
      <c r="E60" s="10"/>
      <c r="F60" s="10"/>
      <c r="G60" s="10"/>
      <c r="H60" s="52"/>
      <c r="I60" s="52"/>
      <c r="J60" s="52"/>
      <c r="K60" s="17"/>
      <c r="L60" s="46"/>
    </row>
    <row r="61" spans="1:12" ht="12.75" customHeight="1">
      <c r="A61" s="2"/>
      <c r="B61" s="10"/>
      <c r="C61" s="10"/>
      <c r="D61" s="54"/>
      <c r="E61" s="10"/>
      <c r="F61" s="10"/>
      <c r="G61" s="10"/>
      <c r="H61" s="52"/>
      <c r="I61" s="52"/>
      <c r="J61" s="52"/>
      <c r="K61" s="17"/>
      <c r="L61" s="46"/>
    </row>
    <row r="62" spans="1:12" ht="12.75" customHeight="1">
      <c r="A62" s="2"/>
      <c r="B62" s="10"/>
      <c r="C62" s="10"/>
      <c r="D62" s="54"/>
      <c r="E62" s="10"/>
      <c r="F62" s="10"/>
      <c r="G62" s="10"/>
      <c r="H62" s="52"/>
      <c r="I62" s="52"/>
      <c r="J62" s="52"/>
      <c r="K62" s="17"/>
      <c r="L62" s="46"/>
    </row>
    <row r="63" spans="1:12" ht="12.75" customHeight="1">
      <c r="A63" s="2"/>
      <c r="B63" s="10"/>
      <c r="C63" s="10"/>
      <c r="D63" s="54"/>
      <c r="E63" s="10"/>
      <c r="F63" s="10"/>
      <c r="G63" s="10"/>
      <c r="H63" s="52"/>
      <c r="I63" s="52"/>
      <c r="J63" s="52"/>
      <c r="K63" s="17"/>
      <c r="L63" s="46"/>
    </row>
    <row r="64" spans="2:12" ht="12.75" customHeight="1">
      <c r="B64" s="17"/>
      <c r="C64" s="17"/>
      <c r="D64" s="51"/>
      <c r="E64" s="10"/>
      <c r="F64" s="10"/>
      <c r="G64" s="10"/>
      <c r="H64" s="52"/>
      <c r="I64" s="52"/>
      <c r="J64" s="52"/>
      <c r="K64" s="17"/>
      <c r="L64" s="46"/>
    </row>
    <row r="65" spans="2:12" ht="12.75" customHeight="1">
      <c r="B65" s="10"/>
      <c r="C65" s="17"/>
      <c r="D65" s="54"/>
      <c r="E65" s="10"/>
      <c r="F65" s="10"/>
      <c r="G65" s="10"/>
      <c r="H65" s="52"/>
      <c r="I65" s="52"/>
      <c r="J65" s="52"/>
      <c r="K65" s="17"/>
      <c r="L65" s="46"/>
    </row>
    <row r="66" spans="2:12" ht="12.75" customHeight="1">
      <c r="B66" s="10"/>
      <c r="C66" s="17"/>
      <c r="D66" s="54"/>
      <c r="E66" s="10"/>
      <c r="F66" s="10"/>
      <c r="G66" s="10"/>
      <c r="H66" s="52"/>
      <c r="I66" s="52"/>
      <c r="J66" s="52"/>
      <c r="K66" s="17"/>
      <c r="L66" s="46"/>
    </row>
    <row r="67" spans="2:12" ht="12.75" customHeight="1">
      <c r="B67" s="17"/>
      <c r="C67" s="17"/>
      <c r="D67" s="58"/>
      <c r="E67" s="10"/>
      <c r="F67" s="10"/>
      <c r="G67" s="10"/>
      <c r="H67" s="52"/>
      <c r="I67" s="52"/>
      <c r="J67" s="52"/>
      <c r="K67" s="17"/>
      <c r="L67" s="46"/>
    </row>
    <row r="68" spans="2:12" ht="12.75" customHeight="1">
      <c r="B68" s="10"/>
      <c r="C68" s="88"/>
      <c r="D68" s="93"/>
      <c r="E68" s="10"/>
      <c r="F68" s="10"/>
      <c r="G68" s="10"/>
      <c r="H68" s="94"/>
      <c r="I68" s="94"/>
      <c r="J68" s="94"/>
      <c r="L68" s="46"/>
    </row>
    <row r="69" spans="2:12" ht="12.75" customHeight="1">
      <c r="B69" s="88"/>
      <c r="C69" s="88"/>
      <c r="D69" s="93"/>
      <c r="E69" s="10"/>
      <c r="F69" s="10"/>
      <c r="G69" s="10"/>
      <c r="H69" s="94"/>
      <c r="I69" s="94"/>
      <c r="J69" s="94"/>
      <c r="L69" s="46"/>
    </row>
    <row r="70" spans="2:12" ht="12.75" customHeight="1">
      <c r="B70" s="10"/>
      <c r="C70" s="88"/>
      <c r="D70" s="93"/>
      <c r="E70" s="10"/>
      <c r="F70" s="10"/>
      <c r="G70" s="10"/>
      <c r="H70" s="94"/>
      <c r="I70" s="94"/>
      <c r="J70" s="94"/>
      <c r="L70" s="46"/>
    </row>
    <row r="71" spans="2:12" ht="12.75" customHeight="1">
      <c r="B71" s="88"/>
      <c r="C71" s="88"/>
      <c r="D71" s="93"/>
      <c r="E71" s="10"/>
      <c r="F71" s="10"/>
      <c r="G71" s="10"/>
      <c r="H71" s="94"/>
      <c r="I71" s="94"/>
      <c r="J71" s="94"/>
      <c r="L71" s="46"/>
    </row>
    <row r="72" spans="2:12" ht="12.75" customHeight="1">
      <c r="B72" s="88"/>
      <c r="C72" s="88"/>
      <c r="D72" s="93"/>
      <c r="E72" s="10"/>
      <c r="F72" s="10"/>
      <c r="G72" s="10"/>
      <c r="H72" s="94"/>
      <c r="I72" s="94"/>
      <c r="J72" s="94"/>
      <c r="L72" s="46"/>
    </row>
    <row r="73" spans="3:12" ht="12.75" customHeight="1">
      <c r="C73" s="88"/>
      <c r="D73" s="93"/>
      <c r="E73" s="10"/>
      <c r="F73" s="10"/>
      <c r="G73" s="10"/>
      <c r="H73" s="94"/>
      <c r="I73" s="94"/>
      <c r="J73" s="94"/>
      <c r="L73" s="46"/>
    </row>
    <row r="74" spans="2:12" ht="12.75" customHeight="1">
      <c r="B74" s="88"/>
      <c r="C74" s="88"/>
      <c r="D74" s="97"/>
      <c r="E74" s="10"/>
      <c r="F74" s="10"/>
      <c r="G74" s="10"/>
      <c r="H74" s="94"/>
      <c r="I74" s="94"/>
      <c r="J74" s="94"/>
      <c r="L74" s="46"/>
    </row>
    <row r="75" spans="2:12" ht="12.75" customHeight="1">
      <c r="B75" s="17"/>
      <c r="C75" s="17"/>
      <c r="D75" s="54"/>
      <c r="E75" s="10"/>
      <c r="F75" s="10"/>
      <c r="G75" s="10"/>
      <c r="H75" s="55"/>
      <c r="I75" s="55"/>
      <c r="J75" s="55"/>
      <c r="L75" s="46"/>
    </row>
    <row r="76" spans="2:12" ht="12.75" customHeight="1">
      <c r="B76" s="17"/>
      <c r="C76" s="17"/>
      <c r="D76" s="54"/>
      <c r="E76" s="10"/>
      <c r="F76" s="10"/>
      <c r="G76" s="10"/>
      <c r="H76" s="55"/>
      <c r="I76" s="55"/>
      <c r="J76" s="55"/>
      <c r="L76" s="46"/>
    </row>
    <row r="77" spans="2:12" ht="12.75" customHeight="1">
      <c r="B77" s="10"/>
      <c r="C77" s="17"/>
      <c r="D77" s="54"/>
      <c r="E77" s="10"/>
      <c r="F77" s="10"/>
      <c r="G77" s="10"/>
      <c r="H77" s="55"/>
      <c r="I77" s="55"/>
      <c r="J77" s="55"/>
      <c r="L77" s="46"/>
    </row>
    <row r="78" ht="12.75" customHeight="1">
      <c r="L78" s="46"/>
    </row>
    <row r="79" spans="2:12" ht="12.75" customHeight="1">
      <c r="B79" s="17"/>
      <c r="C79" s="17"/>
      <c r="D79" s="51"/>
      <c r="E79" s="10"/>
      <c r="F79" s="10"/>
      <c r="G79" s="10"/>
      <c r="H79" s="55"/>
      <c r="I79" s="55"/>
      <c r="J79" s="55"/>
      <c r="L79" s="46"/>
    </row>
    <row r="80" spans="2:12" ht="12.75" customHeight="1">
      <c r="B80" s="17"/>
      <c r="C80" s="17"/>
      <c r="D80" s="54"/>
      <c r="E80" s="10"/>
      <c r="F80" s="10"/>
      <c r="G80" s="10"/>
      <c r="H80" s="55"/>
      <c r="I80" s="55"/>
      <c r="J80" s="55"/>
      <c r="L80" s="46"/>
    </row>
    <row r="81" spans="2:12" ht="12.75" customHeight="1">
      <c r="B81" s="17"/>
      <c r="C81" s="17"/>
      <c r="D81" s="54"/>
      <c r="E81" s="10"/>
      <c r="F81" s="10"/>
      <c r="G81" s="10"/>
      <c r="H81" s="55"/>
      <c r="I81" s="55"/>
      <c r="J81" s="55"/>
      <c r="L81" s="46"/>
    </row>
    <row r="82" spans="2:12" ht="12.75" customHeight="1">
      <c r="B82" s="17"/>
      <c r="C82" s="17"/>
      <c r="D82" s="54"/>
      <c r="E82" s="10"/>
      <c r="F82" s="10"/>
      <c r="G82" s="10"/>
      <c r="H82" s="55"/>
      <c r="I82" s="55"/>
      <c r="J82" s="55"/>
      <c r="L82" s="46"/>
    </row>
    <row r="83" spans="2:12" ht="12.75" customHeight="1">
      <c r="B83" s="17"/>
      <c r="C83" s="17"/>
      <c r="D83" s="58"/>
      <c r="E83" s="10"/>
      <c r="F83" s="5"/>
      <c r="G83" s="5"/>
      <c r="H83" s="55"/>
      <c r="I83" s="55"/>
      <c r="J83" s="55"/>
      <c r="L83" s="46"/>
    </row>
    <row r="84" spans="2:12" ht="12.75" customHeight="1">
      <c r="B84" s="17"/>
      <c r="C84" s="17"/>
      <c r="D84" s="54"/>
      <c r="E84" s="10"/>
      <c r="F84" s="10"/>
      <c r="G84" s="10"/>
      <c r="H84" s="55"/>
      <c r="I84" s="55"/>
      <c r="J84" s="55"/>
      <c r="L84" s="46"/>
    </row>
    <row r="85" spans="2:12" ht="12.75" customHeight="1">
      <c r="B85" s="10"/>
      <c r="C85" s="17"/>
      <c r="D85" s="54"/>
      <c r="E85" s="10"/>
      <c r="F85" s="10"/>
      <c r="G85" s="10"/>
      <c r="H85" s="10"/>
      <c r="I85" s="10"/>
      <c r="J85" s="10"/>
      <c r="L85" s="46"/>
    </row>
    <row r="86" spans="2:12" ht="12.75" customHeight="1">
      <c r="B86" s="17"/>
      <c r="C86" s="17"/>
      <c r="D86" s="54"/>
      <c r="E86" s="10"/>
      <c r="F86" s="10"/>
      <c r="G86" s="10"/>
      <c r="H86" s="55"/>
      <c r="I86" s="55"/>
      <c r="J86" s="55"/>
      <c r="L86" s="46"/>
    </row>
    <row r="87" spans="2:12" ht="12.75" customHeight="1">
      <c r="B87" s="17"/>
      <c r="C87" s="17"/>
      <c r="D87" s="58"/>
      <c r="E87" s="10"/>
      <c r="F87" s="5"/>
      <c r="G87" s="5"/>
      <c r="H87" s="55"/>
      <c r="I87" s="55"/>
      <c r="J87" s="55"/>
      <c r="L87" s="46"/>
    </row>
    <row r="88" spans="2:12" ht="12.75" customHeight="1">
      <c r="B88" s="10"/>
      <c r="C88" s="10"/>
      <c r="D88" s="54"/>
      <c r="E88" s="10"/>
      <c r="F88" s="10"/>
      <c r="G88" s="10"/>
      <c r="H88" s="55"/>
      <c r="I88" s="55"/>
      <c r="J88" s="55"/>
      <c r="L88" s="46"/>
    </row>
    <row r="89" ht="12.75" customHeight="1">
      <c r="L89" s="46"/>
    </row>
    <row r="90" ht="12.75" customHeight="1">
      <c r="L90" s="46"/>
    </row>
    <row r="91" ht="12.75" customHeight="1">
      <c r="L91" s="46"/>
    </row>
    <row r="92" ht="12.75" customHeight="1">
      <c r="L92" s="46"/>
    </row>
    <row r="93" ht="12.75" customHeight="1">
      <c r="L93" s="46"/>
    </row>
    <row r="94" ht="12.75" customHeight="1">
      <c r="L94" s="46"/>
    </row>
    <row r="95" ht="12.75" customHeight="1">
      <c r="L95" s="46"/>
    </row>
    <row r="96" ht="12.75" customHeight="1">
      <c r="L96" s="46"/>
    </row>
    <row r="97" ht="12.75" customHeight="1">
      <c r="L97" s="46"/>
    </row>
    <row r="98" ht="12.75" customHeight="1">
      <c r="L98" s="46"/>
    </row>
    <row r="99" ht="12.75" customHeight="1">
      <c r="L99" s="46"/>
    </row>
    <row r="100" ht="12.75" customHeight="1">
      <c r="L100" s="46"/>
    </row>
    <row r="101" ht="12.75" customHeight="1">
      <c r="L101" s="46"/>
    </row>
    <row r="102" ht="12.75" customHeight="1">
      <c r="L102" s="46"/>
    </row>
    <row r="103" ht="12.75" customHeight="1">
      <c r="L103" s="46"/>
    </row>
    <row r="104" ht="12.75" customHeight="1">
      <c r="L104" s="46"/>
    </row>
    <row r="105" ht="12.75" customHeight="1">
      <c r="L105" s="46"/>
    </row>
    <row r="106" ht="12.75" customHeight="1">
      <c r="L106" s="46"/>
    </row>
    <row r="107" ht="12.75" customHeight="1">
      <c r="L107" s="46"/>
    </row>
    <row r="108" ht="12.75" customHeight="1">
      <c r="L108" s="46"/>
    </row>
    <row r="109" ht="12.75" customHeight="1">
      <c r="L109" s="46"/>
    </row>
    <row r="110" ht="12.75" customHeight="1">
      <c r="L110" s="46"/>
    </row>
    <row r="111" ht="12.75" customHeight="1">
      <c r="L111" s="46"/>
    </row>
    <row r="112" ht="12.75" customHeight="1">
      <c r="L112" s="46"/>
    </row>
    <row r="113" ht="12.75" customHeight="1">
      <c r="L113" s="46"/>
    </row>
    <row r="114" ht="12.75" customHeight="1">
      <c r="L114" s="46"/>
    </row>
    <row r="115" ht="12.75" customHeight="1">
      <c r="L115" s="46"/>
    </row>
    <row r="116" ht="12.75" customHeight="1">
      <c r="L116" s="46"/>
    </row>
    <row r="117" ht="12.75" customHeight="1">
      <c r="L117" s="46"/>
    </row>
    <row r="118" ht="12.75" customHeight="1">
      <c r="L118" s="46"/>
    </row>
    <row r="119" ht="12.75" customHeight="1">
      <c r="L119" s="46"/>
    </row>
    <row r="120" ht="12.75" customHeight="1">
      <c r="L120" s="46"/>
    </row>
    <row r="121" ht="12.75" customHeight="1">
      <c r="L121" s="46"/>
    </row>
    <row r="122" ht="12.75" customHeight="1">
      <c r="L122" s="46"/>
    </row>
    <row r="123" ht="12.75" customHeight="1">
      <c r="L123" s="46"/>
    </row>
    <row r="124" ht="12.75" customHeight="1">
      <c r="L124" s="46"/>
    </row>
    <row r="125" ht="12.75" customHeight="1">
      <c r="L125" s="46"/>
    </row>
    <row r="126" ht="12.75" customHeight="1">
      <c r="L126" s="46"/>
    </row>
    <row r="127" ht="12.75" customHeight="1">
      <c r="L127" s="46"/>
    </row>
    <row r="128" ht="12.75" customHeight="1">
      <c r="L128" s="46"/>
    </row>
    <row r="129" ht="12.75" customHeight="1">
      <c r="L129" s="46"/>
    </row>
    <row r="130" ht="12.75" customHeight="1">
      <c r="L130" s="46"/>
    </row>
    <row r="131" ht="12.75" customHeight="1">
      <c r="L131" s="46"/>
    </row>
    <row r="132" ht="12.75" customHeight="1">
      <c r="L132" s="46"/>
    </row>
    <row r="133" ht="12.75" customHeight="1">
      <c r="L133" s="46"/>
    </row>
    <row r="134" ht="12.75" customHeight="1">
      <c r="L134" s="46"/>
    </row>
    <row r="135" ht="12.75" customHeight="1">
      <c r="L135" s="46"/>
    </row>
    <row r="136" ht="12.75" customHeight="1">
      <c r="L136" s="46"/>
    </row>
    <row r="137" ht="12.75" customHeight="1">
      <c r="L137" s="46"/>
    </row>
    <row r="138" ht="12.75" customHeight="1">
      <c r="L138" s="46"/>
    </row>
    <row r="139" ht="12.75" customHeight="1">
      <c r="L139" s="46"/>
    </row>
    <row r="140" ht="12.75" customHeight="1">
      <c r="L140" s="46"/>
    </row>
    <row r="141" ht="12.75" customHeight="1">
      <c r="L141" s="46"/>
    </row>
    <row r="142" ht="12.75" customHeight="1">
      <c r="L142" s="46"/>
    </row>
    <row r="143" ht="12.75" customHeight="1">
      <c r="L143" s="46"/>
    </row>
    <row r="144" ht="12.75" customHeight="1">
      <c r="L144" s="46"/>
    </row>
    <row r="145" ht="12.75" customHeight="1">
      <c r="L145" s="46"/>
    </row>
    <row r="146" ht="12.75" customHeight="1">
      <c r="L146" s="46"/>
    </row>
    <row r="147" ht="12.75" customHeight="1">
      <c r="L147" s="46"/>
    </row>
    <row r="148" ht="12.75" customHeight="1">
      <c r="L148" s="46"/>
    </row>
    <row r="149" ht="12.75" customHeight="1">
      <c r="L149" s="46"/>
    </row>
    <row r="150" ht="12.75" customHeight="1">
      <c r="L150" s="46"/>
    </row>
    <row r="151" ht="12.75" customHeight="1">
      <c r="L151" s="46"/>
    </row>
    <row r="152" ht="12.75" customHeight="1">
      <c r="L152" s="46"/>
    </row>
    <row r="153" ht="12.75" customHeight="1">
      <c r="L153" s="46"/>
    </row>
    <row r="154" ht="12.75" customHeight="1">
      <c r="L154" s="46"/>
    </row>
    <row r="155" ht="12.75" customHeight="1">
      <c r="L155" s="46"/>
    </row>
    <row r="156" ht="12.75" customHeight="1">
      <c r="L156" s="46"/>
    </row>
    <row r="157" ht="12.75" customHeight="1">
      <c r="L157" s="46"/>
    </row>
    <row r="158" ht="12.75" customHeight="1">
      <c r="L158" s="46"/>
    </row>
    <row r="159" ht="12.75" customHeight="1">
      <c r="L159" s="46"/>
    </row>
    <row r="160" ht="12.75" customHeight="1">
      <c r="L160" s="46"/>
    </row>
    <row r="161" ht="12.75" customHeight="1">
      <c r="L161" s="46"/>
    </row>
    <row r="162" ht="12.75" customHeight="1">
      <c r="L162" s="46"/>
    </row>
    <row r="163" ht="12.75" customHeight="1">
      <c r="L163" s="46"/>
    </row>
    <row r="164" ht="12.75" customHeight="1">
      <c r="L164" s="46"/>
    </row>
    <row r="165" ht="12.75" customHeight="1">
      <c r="L165" s="46"/>
    </row>
    <row r="166" ht="12.75" customHeight="1">
      <c r="L166" s="46"/>
    </row>
    <row r="167" ht="12.75" customHeight="1">
      <c r="L167" s="46"/>
    </row>
    <row r="168" ht="12.75" customHeight="1">
      <c r="L168" s="46"/>
    </row>
    <row r="169" ht="12.75" customHeight="1">
      <c r="L169" s="46"/>
    </row>
    <row r="170" ht="12.75" customHeight="1">
      <c r="L170" s="46"/>
    </row>
    <row r="171" ht="12.75" customHeight="1">
      <c r="L171" s="46"/>
    </row>
    <row r="172" ht="12.75" customHeight="1">
      <c r="L172" s="46"/>
    </row>
    <row r="173" ht="12.75" customHeight="1">
      <c r="L173" s="46"/>
    </row>
    <row r="174" ht="12.75" customHeight="1">
      <c r="L174" s="46"/>
    </row>
    <row r="175" ht="12.75" customHeight="1">
      <c r="L175" s="46"/>
    </row>
    <row r="176" ht="12.75" customHeight="1">
      <c r="L176" s="46"/>
    </row>
    <row r="177" ht="12.75" customHeight="1">
      <c r="L177" s="46"/>
    </row>
    <row r="178" ht="12.75" customHeight="1">
      <c r="L178" s="46"/>
    </row>
    <row r="179" ht="12.75" customHeight="1">
      <c r="L179" s="46"/>
    </row>
    <row r="180" ht="12.75" customHeight="1">
      <c r="L180" s="46"/>
    </row>
    <row r="181" ht="12.75" customHeight="1">
      <c r="L181" s="46"/>
    </row>
    <row r="182" ht="12.75" customHeight="1">
      <c r="L182" s="46"/>
    </row>
    <row r="183" ht="12.75" customHeight="1">
      <c r="L183" s="46"/>
    </row>
    <row r="184" ht="12.75" customHeight="1">
      <c r="L184" s="46"/>
    </row>
    <row r="185" ht="12.75" customHeight="1">
      <c r="L185" s="46"/>
    </row>
    <row r="186" ht="12.75" customHeight="1">
      <c r="L186" s="46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</sheetData>
  <sheetProtection/>
  <mergeCells count="7">
    <mergeCell ref="C5:G5"/>
    <mergeCell ref="H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&amp;L&amp;F   &amp;D  &amp;T&amp;R&amp;8Les communes en lettres majuscules sont des 
chefs-lieux de cantons, sous-préfectures ou préfectures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2"/>
  <sheetViews>
    <sheetView zoomScale="75" zoomScaleNormal="75" zoomScalePageLayoutView="0" workbookViewId="0" topLeftCell="A1">
      <selection activeCell="D30" sqref="D30"/>
    </sheetView>
  </sheetViews>
  <sheetFormatPr defaultColWidth="11.421875" defaultRowHeight="12.75"/>
  <cols>
    <col min="1" max="1" width="20.28125" style="151" customWidth="1"/>
    <col min="2" max="2" width="5.8515625" style="0" customWidth="1"/>
    <col min="3" max="3" width="22.57421875" style="0" customWidth="1"/>
    <col min="4" max="4" width="22.140625" style="0" customWidth="1"/>
    <col min="5" max="5" width="8.28125" style="0" customWidth="1"/>
    <col min="6" max="6" width="3.421875" style="0" customWidth="1"/>
    <col min="7" max="7" width="7.421875" style="152" customWidth="1"/>
    <col min="8" max="8" width="25.421875" style="0" customWidth="1"/>
    <col min="9" max="9" width="7.7109375" style="153" customWidth="1"/>
    <col min="10" max="10" width="5.7109375" style="154" customWidth="1"/>
    <col min="11" max="11" width="8.28125" style="152" customWidth="1"/>
    <col min="12" max="12" width="25.140625" style="155" customWidth="1"/>
    <col min="13" max="13" width="9.00390625" style="152" customWidth="1"/>
    <col min="15" max="15" width="25.7109375" style="0" customWidth="1"/>
  </cols>
  <sheetData>
    <row r="3" spans="1:11" ht="12.75">
      <c r="A3" s="217" t="s">
        <v>0</v>
      </c>
      <c r="B3" s="217"/>
      <c r="C3" s="217"/>
      <c r="D3" s="217"/>
      <c r="E3" s="217"/>
      <c r="F3" s="217"/>
      <c r="G3" s="156"/>
      <c r="H3" s="156"/>
      <c r="I3" s="157"/>
      <c r="J3" s="158"/>
      <c r="K3" s="156"/>
    </row>
    <row r="4" spans="1:9" ht="12.75">
      <c r="A4" s="218" t="s">
        <v>732</v>
      </c>
      <c r="B4" s="218"/>
      <c r="C4" s="218"/>
      <c r="D4" s="218"/>
      <c r="E4" s="218"/>
      <c r="F4" s="218"/>
      <c r="I4" s="159"/>
    </row>
    <row r="5" spans="1:9" ht="12.75">
      <c r="A5" s="218" t="s">
        <v>733</v>
      </c>
      <c r="B5" s="218"/>
      <c r="C5" s="218"/>
      <c r="D5" s="218"/>
      <c r="E5" s="218"/>
      <c r="F5" s="218"/>
      <c r="H5" s="152"/>
      <c r="I5" s="159"/>
    </row>
    <row r="6" spans="1:13" ht="12.75">
      <c r="A6" s="160"/>
      <c r="B6" s="152"/>
      <c r="C6" s="152"/>
      <c r="D6" s="152"/>
      <c r="E6" s="152"/>
      <c r="F6" s="152"/>
      <c r="G6" s="161"/>
      <c r="H6" s="162" t="s">
        <v>734</v>
      </c>
      <c r="I6" s="155"/>
      <c r="J6" s="152" t="s">
        <v>735</v>
      </c>
      <c r="K6" s="161"/>
      <c r="L6" s="163" t="s">
        <v>736</v>
      </c>
      <c r="M6" s="159"/>
    </row>
    <row r="7" spans="3:13" ht="12.75">
      <c r="C7" s="164"/>
      <c r="G7" s="165" t="s">
        <v>737</v>
      </c>
      <c r="I7" s="166" t="s">
        <v>738</v>
      </c>
      <c r="J7" s="152"/>
      <c r="K7" s="165" t="s">
        <v>737</v>
      </c>
      <c r="L7" s="152" t="s">
        <v>739</v>
      </c>
      <c r="M7" s="167" t="s">
        <v>738</v>
      </c>
    </row>
    <row r="8" spans="1:13" ht="12.75">
      <c r="A8" s="160">
        <v>38913</v>
      </c>
      <c r="C8" s="168" t="s">
        <v>740</v>
      </c>
      <c r="E8" s="169">
        <v>8</v>
      </c>
      <c r="F8" s="170" t="s">
        <v>8</v>
      </c>
      <c r="G8" s="171"/>
      <c r="I8" s="155"/>
      <c r="J8" s="152"/>
      <c r="K8" s="171">
        <v>17500</v>
      </c>
      <c r="L8" t="str">
        <f>C8</f>
        <v>JONZAC</v>
      </c>
      <c r="M8" s="157"/>
    </row>
    <row r="9" spans="1:13" ht="12.75">
      <c r="A9" s="160">
        <v>38914</v>
      </c>
      <c r="B9" s="164" t="s">
        <v>741</v>
      </c>
      <c r="C9" t="str">
        <f>C8</f>
        <v>JONZAC</v>
      </c>
      <c r="D9" t="s">
        <v>742</v>
      </c>
      <c r="E9" s="169">
        <f>'1 étap'!$H$5</f>
        <v>188</v>
      </c>
      <c r="F9" s="170" t="s">
        <v>8</v>
      </c>
      <c r="G9" s="171">
        <v>33390</v>
      </c>
      <c r="H9" t="str">
        <f>'1 étap'!D30</f>
        <v>Saint Seurin de Cursac</v>
      </c>
      <c r="I9" s="157"/>
      <c r="J9" s="152">
        <v>1</v>
      </c>
      <c r="K9" s="171">
        <v>33380</v>
      </c>
      <c r="L9" t="str">
        <f>$D$9</f>
        <v>MARCHEPRIME</v>
      </c>
      <c r="M9" s="157"/>
    </row>
    <row r="10" spans="1:13" ht="12.75">
      <c r="A10" s="160">
        <v>38915</v>
      </c>
      <c r="B10" s="164" t="s">
        <v>743</v>
      </c>
      <c r="C10" t="str">
        <f>$D$9</f>
        <v>MARCHEPRIME</v>
      </c>
      <c r="D10" t="s">
        <v>744</v>
      </c>
      <c r="E10" s="169">
        <f>'2 étap'!$H$5</f>
        <v>191.5</v>
      </c>
      <c r="F10" s="170" t="s">
        <v>8</v>
      </c>
      <c r="G10" s="171">
        <v>40120</v>
      </c>
      <c r="H10" t="str">
        <f>'2 étap'!D17</f>
        <v>ROQUEFORT</v>
      </c>
      <c r="I10" s="157"/>
      <c r="J10" s="152">
        <v>2</v>
      </c>
      <c r="K10" s="171">
        <v>32230</v>
      </c>
      <c r="L10" s="172" t="str">
        <f>$D$10</f>
        <v>MARCIAC  </v>
      </c>
      <c r="M10" s="157"/>
    </row>
    <row r="11" spans="1:13" ht="12.75">
      <c r="A11" s="160">
        <v>38916</v>
      </c>
      <c r="B11" s="164" t="s">
        <v>745</v>
      </c>
      <c r="C11" s="172" t="str">
        <f>$D$10</f>
        <v>MARCIAC  </v>
      </c>
      <c r="D11" t="s">
        <v>746</v>
      </c>
      <c r="E11" s="169">
        <f>'3 étap'!$H$5</f>
        <v>190.5</v>
      </c>
      <c r="F11" s="170" t="s">
        <v>8</v>
      </c>
      <c r="G11" s="171">
        <v>64400</v>
      </c>
      <c r="H11" t="str">
        <f>'3 étap'!D34</f>
        <v>OLORON SAINTE MARIE</v>
      </c>
      <c r="I11" s="157"/>
      <c r="J11" s="152">
        <v>3</v>
      </c>
      <c r="K11" s="171">
        <v>65260</v>
      </c>
      <c r="L11" t="str">
        <f>$D$11</f>
        <v>PIERREFITTE NESTALAS</v>
      </c>
      <c r="M11" s="157"/>
    </row>
    <row r="12" spans="1:13" ht="12.75">
      <c r="A12" s="160">
        <v>38917</v>
      </c>
      <c r="B12" s="164" t="s">
        <v>747</v>
      </c>
      <c r="C12" s="172" t="str">
        <f>$D$11</f>
        <v>PIERREFITTE NESTALAS</v>
      </c>
      <c r="D12" t="s">
        <v>748</v>
      </c>
      <c r="E12" s="169">
        <f>'4 étap'!$H$5</f>
        <v>190</v>
      </c>
      <c r="F12" s="170" t="s">
        <v>8</v>
      </c>
      <c r="G12" s="171">
        <v>65240</v>
      </c>
      <c r="H12" t="str">
        <f>'4 étap'!D24</f>
        <v>ARREAU</v>
      </c>
      <c r="I12" s="157"/>
      <c r="J12" s="152">
        <v>4</v>
      </c>
      <c r="K12" s="171">
        <v>31210</v>
      </c>
      <c r="L12" t="str">
        <f>$D$12</f>
        <v>MONTREJEAU </v>
      </c>
      <c r="M12" s="157"/>
    </row>
    <row r="13" spans="1:13" ht="12.75">
      <c r="A13" s="160">
        <v>38918</v>
      </c>
      <c r="B13" s="164" t="s">
        <v>749</v>
      </c>
      <c r="C13" t="str">
        <f>$D$12</f>
        <v>MONTREJEAU </v>
      </c>
      <c r="D13" t="s">
        <v>272</v>
      </c>
      <c r="E13" s="169">
        <f>'5 étap'!$H$5</f>
        <v>191</v>
      </c>
      <c r="F13" s="170" t="s">
        <v>8</v>
      </c>
      <c r="G13" s="173" t="s">
        <v>750</v>
      </c>
      <c r="H13" t="str">
        <f>'5 étap'!D36</f>
        <v>VARILHES</v>
      </c>
      <c r="I13" s="157"/>
      <c r="J13" s="152">
        <v>5</v>
      </c>
      <c r="K13" s="171">
        <v>11000</v>
      </c>
      <c r="L13" t="str">
        <f>$D$13</f>
        <v>CARCASSONNE</v>
      </c>
      <c r="M13" s="157"/>
    </row>
    <row r="14" spans="1:13" ht="12.75">
      <c r="A14" s="160">
        <v>38919</v>
      </c>
      <c r="B14" s="164" t="s">
        <v>751</v>
      </c>
      <c r="C14" t="str">
        <f>$D$13</f>
        <v>CARCASSONNE</v>
      </c>
      <c r="D14" t="s">
        <v>322</v>
      </c>
      <c r="E14" s="169">
        <f>'6 étap'!$H$5</f>
        <v>190.5</v>
      </c>
      <c r="F14" s="170" t="s">
        <v>8</v>
      </c>
      <c r="G14" s="171">
        <v>81230</v>
      </c>
      <c r="H14" t="str">
        <f>'6 étap'!D26</f>
        <v>LACAUNE</v>
      </c>
      <c r="I14" s="157"/>
      <c r="J14" s="152">
        <v>6</v>
      </c>
      <c r="K14" s="171">
        <v>34800</v>
      </c>
      <c r="L14" s="172" t="str">
        <f>$D$14</f>
        <v>CLERMONT L'HERAULT</v>
      </c>
      <c r="M14" s="157"/>
    </row>
    <row r="15" spans="1:13" ht="12.75">
      <c r="A15" s="160">
        <v>38920</v>
      </c>
      <c r="B15" s="164" t="s">
        <v>752</v>
      </c>
      <c r="C15" s="172" t="str">
        <f>$D$14</f>
        <v>CLERMONT L'HERAULT</v>
      </c>
      <c r="D15" t="s">
        <v>369</v>
      </c>
      <c r="E15" s="169">
        <f>'7 étap'!$H$5</f>
        <v>187</v>
      </c>
      <c r="F15" s="170" t="s">
        <v>8</v>
      </c>
      <c r="G15" s="171">
        <v>34270</v>
      </c>
      <c r="H15" t="str">
        <f>'7 étap'!D29</f>
        <v>St Mathieu de Tréviers</v>
      </c>
      <c r="I15" s="157"/>
      <c r="J15" s="152">
        <v>7</v>
      </c>
      <c r="K15" s="171">
        <v>30140</v>
      </c>
      <c r="L15" t="str">
        <f>$D$15</f>
        <v>BAGARD</v>
      </c>
      <c r="M15" s="157"/>
    </row>
    <row r="16" spans="1:13" ht="12.75">
      <c r="A16" s="160">
        <v>38921</v>
      </c>
      <c r="B16" s="164" t="s">
        <v>753</v>
      </c>
      <c r="C16" t="str">
        <f>$D$15</f>
        <v>BAGARD</v>
      </c>
      <c r="D16" t="s">
        <v>754</v>
      </c>
      <c r="E16" s="169">
        <f>'8 étap'!$H$5</f>
        <v>191.5</v>
      </c>
      <c r="F16" s="170" t="s">
        <v>8</v>
      </c>
      <c r="G16" s="171">
        <v>48210</v>
      </c>
      <c r="H16" t="str">
        <f>'8 étap'!D27</f>
        <v>Ste ENIMIE</v>
      </c>
      <c r="I16" s="157"/>
      <c r="J16" s="152">
        <v>8</v>
      </c>
      <c r="K16" s="171">
        <v>48000</v>
      </c>
      <c r="L16" s="172" t="str">
        <f>$D$16</f>
        <v>MENDE</v>
      </c>
      <c r="M16" s="157"/>
    </row>
    <row r="17" spans="1:13" ht="12.75">
      <c r="A17" s="160">
        <v>38922</v>
      </c>
      <c r="B17" s="164" t="s">
        <v>755</v>
      </c>
      <c r="C17" t="str">
        <f>$D$16</f>
        <v>MENDE</v>
      </c>
      <c r="D17" t="s">
        <v>756</v>
      </c>
      <c r="E17" s="169">
        <f>'9 étap'!$H$5</f>
        <v>194.5</v>
      </c>
      <c r="F17" s="170" t="s">
        <v>8</v>
      </c>
      <c r="G17" s="171">
        <v>15300</v>
      </c>
      <c r="H17" t="str">
        <f>'9 étap'!D32</f>
        <v>MURAT</v>
      </c>
      <c r="I17" s="157"/>
      <c r="J17" s="152">
        <v>9</v>
      </c>
      <c r="K17" s="171">
        <v>15140</v>
      </c>
      <c r="L17" t="str">
        <f>$D$17</f>
        <v>St MARTIN VALMEROUX</v>
      </c>
      <c r="M17" s="157"/>
    </row>
    <row r="18" spans="1:13" ht="12.75">
      <c r="A18" s="160">
        <v>38923</v>
      </c>
      <c r="B18" s="164" t="s">
        <v>757</v>
      </c>
      <c r="C18" t="str">
        <f>$D$17</f>
        <v>St MARTIN VALMEROUX</v>
      </c>
      <c r="D18" t="s">
        <v>758</v>
      </c>
      <c r="E18" s="169">
        <f>'10 étap'!$H$5</f>
        <v>191.5</v>
      </c>
      <c r="F18" s="170" t="s">
        <v>8</v>
      </c>
      <c r="G18" s="171">
        <v>19140</v>
      </c>
      <c r="H18" t="str">
        <f>'10 étap'!D34</f>
        <v>UZERCHE</v>
      </c>
      <c r="I18" s="157"/>
      <c r="J18" s="152">
        <v>10</v>
      </c>
      <c r="K18" s="173">
        <v>86350</v>
      </c>
      <c r="L18" t="str">
        <f>$D$18</f>
        <v>USSON DU POITOU </v>
      </c>
      <c r="M18" s="157"/>
    </row>
    <row r="19" spans="1:13" ht="12.75">
      <c r="A19" s="160">
        <v>38924</v>
      </c>
      <c r="B19" s="164" t="s">
        <v>759</v>
      </c>
      <c r="C19" t="str">
        <f>$D$18</f>
        <v>USSON DU POITOU </v>
      </c>
      <c r="D19" t="s">
        <v>569</v>
      </c>
      <c r="E19" s="169">
        <f>'11 étap'!$H$5</f>
        <v>189</v>
      </c>
      <c r="F19" s="170" t="s">
        <v>8</v>
      </c>
      <c r="G19" s="171">
        <v>79600</v>
      </c>
      <c r="H19" t="str">
        <f>'11 étap'!D29</f>
        <v>AIRVAULT</v>
      </c>
      <c r="I19" s="157"/>
      <c r="J19" s="152">
        <v>11</v>
      </c>
      <c r="K19" s="173">
        <v>49380</v>
      </c>
      <c r="L19" t="str">
        <f>$D$19</f>
        <v>THOUARCE</v>
      </c>
      <c r="M19" s="157"/>
    </row>
    <row r="20" spans="1:13" ht="12.75">
      <c r="A20" s="160">
        <v>38925</v>
      </c>
      <c r="B20" s="164" t="s">
        <v>760</v>
      </c>
      <c r="C20" t="str">
        <f>$D$19</f>
        <v>THOUARCE</v>
      </c>
      <c r="D20" t="s">
        <v>618</v>
      </c>
      <c r="E20" s="169">
        <f>'12 étap'!$H$5</f>
        <v>187</v>
      </c>
      <c r="F20" s="170" t="s">
        <v>8</v>
      </c>
      <c r="G20" s="171">
        <v>53390</v>
      </c>
      <c r="H20" t="str">
        <f>'12 étap'!D28</f>
        <v>ST AIGNAN S ROE</v>
      </c>
      <c r="I20" s="157"/>
      <c r="J20" s="152">
        <v>12</v>
      </c>
      <c r="K20" s="173">
        <v>53100</v>
      </c>
      <c r="L20" t="str">
        <f>$D$20</f>
        <v>MAYENNE</v>
      </c>
      <c r="M20" s="157"/>
    </row>
    <row r="21" spans="1:13" ht="12.75">
      <c r="A21" s="160">
        <v>38926</v>
      </c>
      <c r="B21" s="164" t="s">
        <v>761</v>
      </c>
      <c r="C21" t="str">
        <f>$D$20</f>
        <v>MAYENNE</v>
      </c>
      <c r="D21" t="s">
        <v>762</v>
      </c>
      <c r="E21" s="169">
        <f>'13 étap'!$H$5</f>
        <v>191</v>
      </c>
      <c r="F21" s="170" t="s">
        <v>8</v>
      </c>
      <c r="G21" s="171">
        <v>14570</v>
      </c>
      <c r="H21" t="str">
        <f>'13 étap'!D43</f>
        <v>Clécy</v>
      </c>
      <c r="I21" s="157"/>
      <c r="J21" s="152">
        <v>13</v>
      </c>
      <c r="K21" s="173">
        <v>14440</v>
      </c>
      <c r="L21" s="172" t="str">
        <f>$D$21</f>
        <v>DOUVRE LA DELIVRANDE</v>
      </c>
      <c r="M21" s="157"/>
    </row>
    <row r="22" spans="1:13" ht="12.75">
      <c r="A22" s="160">
        <v>38927</v>
      </c>
      <c r="B22" s="164" t="s">
        <v>763</v>
      </c>
      <c r="C22" s="172" t="str">
        <f>$D$21</f>
        <v>DOUVRE LA DELIVRANDE</v>
      </c>
      <c r="D22" s="168" t="s">
        <v>731</v>
      </c>
      <c r="E22" s="169">
        <f>'14 étap'!$H$5</f>
        <v>140</v>
      </c>
      <c r="F22" s="170" t="s">
        <v>8</v>
      </c>
      <c r="G22" s="173">
        <v>27680</v>
      </c>
      <c r="H22" t="str">
        <f>'14 étap'!D34</f>
        <v>PONT AUDEMER</v>
      </c>
      <c r="I22" s="157"/>
      <c r="J22" s="152">
        <v>14</v>
      </c>
      <c r="K22" s="173">
        <v>27300</v>
      </c>
      <c r="L22" t="str">
        <f>$D$22</f>
        <v>BERNAY</v>
      </c>
      <c r="M22" s="157"/>
    </row>
    <row r="23" spans="1:13" ht="12.75">
      <c r="A23" s="174"/>
      <c r="B23" s="164"/>
      <c r="D23" s="175"/>
      <c r="F23" s="170"/>
      <c r="G23" s="173"/>
      <c r="I23" s="155"/>
      <c r="J23" s="152"/>
      <c r="L23"/>
      <c r="M23" s="157"/>
    </row>
    <row r="24" spans="5:8" ht="12.75">
      <c r="E24" s="169">
        <f>SUM(E8:E23)</f>
        <v>2621</v>
      </c>
      <c r="F24" s="170" t="s">
        <v>8</v>
      </c>
      <c r="H24" s="176"/>
    </row>
    <row r="25" ht="12.75">
      <c r="H25" s="176"/>
    </row>
    <row r="26" ht="12.75">
      <c r="E26" s="169"/>
    </row>
    <row r="27" ht="12.75">
      <c r="D27" s="177"/>
    </row>
    <row r="28" spans="1:9" ht="12.75">
      <c r="A28" s="160"/>
      <c r="C28" s="170"/>
      <c r="D28" s="219" t="s">
        <v>764</v>
      </c>
      <c r="E28" s="219"/>
      <c r="F28" s="219"/>
      <c r="G28" s="219"/>
      <c r="H28" s="164" t="s">
        <v>765</v>
      </c>
      <c r="I28" s="153" t="s">
        <v>766</v>
      </c>
    </row>
    <row r="29" spans="1:9" ht="12.75">
      <c r="A29" s="178">
        <v>38914</v>
      </c>
      <c r="B29" s="164" t="s">
        <v>741</v>
      </c>
      <c r="C29" s="164" t="s">
        <v>767</v>
      </c>
      <c r="D29" t="str">
        <f aca="true" t="shared" si="0" ref="D29:D42">C9</f>
        <v>JONZAC</v>
      </c>
      <c r="E29" s="172"/>
      <c r="I29" s="179">
        <f>'1 étap'!C30/2</f>
        <v>53</v>
      </c>
    </row>
    <row r="30" spans="1:9" ht="12.75">
      <c r="A30" s="178">
        <v>38915</v>
      </c>
      <c r="B30" s="164" t="s">
        <v>743</v>
      </c>
      <c r="C30" s="164" t="s">
        <v>767</v>
      </c>
      <c r="D30" t="str">
        <f t="shared" si="0"/>
        <v>MARCHEPRIME</v>
      </c>
      <c r="I30" s="179">
        <f>'2 étap'!C17/2</f>
        <v>49</v>
      </c>
    </row>
    <row r="31" spans="1:9" ht="12.75">
      <c r="A31" s="178">
        <v>38916</v>
      </c>
      <c r="B31" s="164" t="s">
        <v>745</v>
      </c>
      <c r="C31" s="164" t="s">
        <v>767</v>
      </c>
      <c r="D31" t="str">
        <f t="shared" si="0"/>
        <v>MARCIAC  </v>
      </c>
      <c r="I31" s="179">
        <f>'3 étap'!C34/2</f>
        <v>51.25</v>
      </c>
    </row>
    <row r="32" spans="1:9" ht="12.75">
      <c r="A32" s="178">
        <v>38917</v>
      </c>
      <c r="B32" s="164" t="s">
        <v>747</v>
      </c>
      <c r="C32" s="164" t="s">
        <v>767</v>
      </c>
      <c r="D32" t="str">
        <f t="shared" si="0"/>
        <v>PIERREFITTE NESTALAS</v>
      </c>
      <c r="I32" s="179">
        <f>'4 étap'!C24/2</f>
        <v>48</v>
      </c>
    </row>
    <row r="33" spans="1:9" ht="12.75">
      <c r="A33" s="178">
        <v>38918</v>
      </c>
      <c r="B33" s="164" t="s">
        <v>749</v>
      </c>
      <c r="C33" s="164" t="s">
        <v>767</v>
      </c>
      <c r="D33" t="str">
        <f t="shared" si="0"/>
        <v>MONTREJEAU </v>
      </c>
      <c r="E33" s="172"/>
      <c r="I33" s="179">
        <f>'5 étap'!C36/2</f>
        <v>54.75</v>
      </c>
    </row>
    <row r="34" spans="1:9" ht="12.75">
      <c r="A34" s="178">
        <v>38919</v>
      </c>
      <c r="B34" s="164" t="s">
        <v>751</v>
      </c>
      <c r="C34" s="164" t="s">
        <v>767</v>
      </c>
      <c r="D34" t="str">
        <f t="shared" si="0"/>
        <v>CARCASSONNE</v>
      </c>
      <c r="I34" s="179">
        <f>'6 étap'!C26/2</f>
        <v>56</v>
      </c>
    </row>
    <row r="35" spans="1:9" ht="12.75">
      <c r="A35" s="178">
        <v>38920</v>
      </c>
      <c r="B35" s="164" t="s">
        <v>752</v>
      </c>
      <c r="C35" s="164" t="s">
        <v>767</v>
      </c>
      <c r="D35" t="str">
        <f t="shared" si="0"/>
        <v>CLERMONT L'HERAULT</v>
      </c>
      <c r="E35" s="172"/>
      <c r="I35" s="179">
        <f>'7 étap'!C29/2</f>
        <v>57</v>
      </c>
    </row>
    <row r="36" spans="1:9" ht="12.75">
      <c r="A36" s="178">
        <v>38921</v>
      </c>
      <c r="B36" s="164" t="s">
        <v>753</v>
      </c>
      <c r="C36" s="164" t="s">
        <v>767</v>
      </c>
      <c r="D36" t="str">
        <f t="shared" si="0"/>
        <v>BAGARD</v>
      </c>
      <c r="I36" s="179">
        <f>'8 étap'!C27/2</f>
        <v>58.5</v>
      </c>
    </row>
    <row r="37" spans="1:9" ht="12.75">
      <c r="A37" s="178">
        <v>38922</v>
      </c>
      <c r="B37" s="164" t="s">
        <v>755</v>
      </c>
      <c r="C37" s="164" t="s">
        <v>767</v>
      </c>
      <c r="D37" t="str">
        <f t="shared" si="0"/>
        <v>MENDE</v>
      </c>
      <c r="I37" s="179">
        <f>'9 étap'!C32/2</f>
        <v>63.75</v>
      </c>
    </row>
    <row r="38" spans="1:9" ht="12.75">
      <c r="A38" s="178">
        <v>38923</v>
      </c>
      <c r="B38" s="164" t="s">
        <v>757</v>
      </c>
      <c r="C38" s="164" t="s">
        <v>767</v>
      </c>
      <c r="D38" t="str">
        <f t="shared" si="0"/>
        <v>St MARTIN VALMEROUX</v>
      </c>
      <c r="I38" s="179">
        <f>'10 étap'!C43/2</f>
        <v>62</v>
      </c>
    </row>
    <row r="39" spans="1:9" ht="12.75">
      <c r="A39" s="178">
        <v>38924</v>
      </c>
      <c r="B39" s="164" t="s">
        <v>759</v>
      </c>
      <c r="C39" s="164" t="s">
        <v>767</v>
      </c>
      <c r="D39" t="str">
        <f t="shared" si="0"/>
        <v>USSON DU POITOU </v>
      </c>
      <c r="I39" s="179">
        <f>'11 étap'!C29/2</f>
        <v>57.25</v>
      </c>
    </row>
    <row r="40" spans="1:9" ht="12.75">
      <c r="A40" s="178">
        <v>38925</v>
      </c>
      <c r="B40" s="164" t="s">
        <v>760</v>
      </c>
      <c r="C40" s="164" t="s">
        <v>767</v>
      </c>
      <c r="D40" t="str">
        <f t="shared" si="0"/>
        <v>THOUARCE</v>
      </c>
      <c r="E40" s="172"/>
      <c r="I40" s="179">
        <f>'12 étap'!C28/2</f>
        <v>52</v>
      </c>
    </row>
    <row r="41" spans="1:9" ht="12.75">
      <c r="A41" s="178">
        <v>38926</v>
      </c>
      <c r="B41" s="164" t="s">
        <v>761</v>
      </c>
      <c r="C41" s="164" t="s">
        <v>767</v>
      </c>
      <c r="D41" t="str">
        <f t="shared" si="0"/>
        <v>MAYENNE</v>
      </c>
      <c r="I41" s="179">
        <f>'13 étap'!C43/2</f>
        <v>54.5</v>
      </c>
    </row>
    <row r="42" spans="1:9" ht="12.75">
      <c r="A42" s="178">
        <v>38927</v>
      </c>
      <c r="B42" s="164" t="s">
        <v>763</v>
      </c>
      <c r="C42" s="164" t="s">
        <v>767</v>
      </c>
      <c r="D42" t="str">
        <f t="shared" si="0"/>
        <v>DOUVRE LA DELIVRANDE</v>
      </c>
      <c r="I42" s="179">
        <f>'14 étap'!C34/2</f>
        <v>46.25</v>
      </c>
    </row>
  </sheetData>
  <sheetProtection/>
  <mergeCells count="4">
    <mergeCell ref="A3:F3"/>
    <mergeCell ref="A4:F4"/>
    <mergeCell ref="A5:F5"/>
    <mergeCell ref="D28:G28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landscape" paperSize="9" scale="83" r:id="rId1"/>
  <headerFooter alignWithMargins="0">
    <oddFooter>&amp;L&amp;F   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7"/>
  <sheetViews>
    <sheetView zoomScale="75" zoomScaleNormal="75" zoomScalePageLayoutView="0" workbookViewId="0" topLeftCell="A1">
      <selection activeCell="D30" sqref="D30"/>
    </sheetView>
  </sheetViews>
  <sheetFormatPr defaultColWidth="11.421875" defaultRowHeight="12.75"/>
  <cols>
    <col min="1" max="1" width="11.421875" style="180" customWidth="1"/>
    <col min="2" max="2" width="11.421875" style="181" customWidth="1"/>
    <col min="3" max="3" width="11.421875" style="182" customWidth="1"/>
    <col min="4" max="4" width="37.28125" style="161" customWidth="1"/>
    <col min="5" max="16384" width="11.421875" style="180" customWidth="1"/>
  </cols>
  <sheetData>
    <row r="1" spans="1:4" ht="12.75">
      <c r="A1" s="183" t="str">
        <f>'1 étap'!C5</f>
        <v>1ère étape :JONZAC MARCHEPRIME</v>
      </c>
      <c r="B1" s="184"/>
      <c r="C1" s="184"/>
      <c r="D1" s="163"/>
    </row>
    <row r="2" spans="1:4" s="187" customFormat="1" ht="12.75">
      <c r="A2" s="185"/>
      <c r="B2" s="185"/>
      <c r="C2" s="186">
        <f>'1 étap'!C8</f>
        <v>0</v>
      </c>
      <c r="D2" s="186" t="str">
        <f>'1 étap'!D8</f>
        <v>17 CHARENTEMARITIME</v>
      </c>
    </row>
    <row r="3" spans="1:4" s="187" customFormat="1" ht="12.75">
      <c r="A3" s="185"/>
      <c r="B3" s="185"/>
      <c r="C3" s="186">
        <f>'1 étap'!C9</f>
        <v>0</v>
      </c>
      <c r="D3" s="186" t="str">
        <f>'1 étap'!D9</f>
        <v>JONZAC D 142</v>
      </c>
    </row>
    <row r="4" spans="1:4" s="187" customFormat="1" ht="12.75">
      <c r="A4" s="185"/>
      <c r="B4" s="185"/>
      <c r="C4" s="186">
        <f>'1 étap'!C26</f>
        <v>81.5</v>
      </c>
      <c r="D4" s="186" t="str">
        <f>'1 étap'!D26</f>
        <v>33 GIRONDE D18</v>
      </c>
    </row>
    <row r="5" spans="1:4" s="187" customFormat="1" ht="12.75">
      <c r="A5" s="185"/>
      <c r="B5" s="185"/>
      <c r="C5" s="186">
        <f>'1 étap'!C30</f>
        <v>106</v>
      </c>
      <c r="D5" s="186" t="str">
        <f>'1 étap'!D30</f>
        <v>Saint Seurin de Cursac</v>
      </c>
    </row>
    <row r="6" spans="1:4" s="187" customFormat="1" ht="12.75">
      <c r="A6" s="185"/>
      <c r="B6" s="185"/>
      <c r="C6" s="186">
        <f>'1 étap'!C32</f>
        <v>106</v>
      </c>
      <c r="D6" s="186" t="str">
        <f>'1 étap'!D32</f>
        <v>Lamarque D 2</v>
      </c>
    </row>
    <row r="7" spans="1:4" s="187" customFormat="1" ht="12.75">
      <c r="A7" s="185"/>
      <c r="B7" s="185"/>
      <c r="C7" s="186">
        <f>'1 étap'!C41</f>
        <v>187</v>
      </c>
      <c r="D7" s="186" t="str">
        <f>'1 étap'!D41</f>
        <v>Marcheprime</v>
      </c>
    </row>
    <row r="8" spans="1:4" s="187" customFormat="1" ht="12.75">
      <c r="A8" s="185"/>
      <c r="B8" s="185"/>
      <c r="C8" s="186"/>
      <c r="D8" s="186"/>
    </row>
    <row r="9" spans="1:4" s="187" customFormat="1" ht="12.75">
      <c r="A9" s="188" t="str">
        <f>'2 étap'!C5</f>
        <v>2ème étape :  MARCHEPRIME  MARCIAC</v>
      </c>
      <c r="B9" s="189"/>
      <c r="C9" s="163"/>
      <c r="D9" s="163"/>
    </row>
    <row r="10" spans="3:4" ht="12.75">
      <c r="C10" s="186">
        <f>'2 étap'!C8</f>
        <v>0</v>
      </c>
      <c r="D10" s="186" t="str">
        <f>'2 étap'!D8</f>
        <v>33 GIRONDE</v>
      </c>
    </row>
    <row r="11" spans="3:4" ht="12.75">
      <c r="C11" s="186">
        <f>'2 étap'!C9</f>
        <v>0</v>
      </c>
      <c r="D11" s="186" t="str">
        <f>'2 étap'!D9</f>
        <v>Marcheprime</v>
      </c>
    </row>
    <row r="12" spans="3:4" ht="12.75">
      <c r="C12" s="186">
        <f>'2 étap'!C12</f>
        <v>34.5</v>
      </c>
      <c r="D12" s="186" t="str">
        <f>'2 étap'!D12</f>
        <v>40 LES LANDES D 651</v>
      </c>
    </row>
    <row r="13" spans="3:4" ht="12.75">
      <c r="C13" s="186">
        <f>'2 étap'!C17</f>
        <v>98</v>
      </c>
      <c r="D13" s="186" t="str">
        <f>'2 étap'!D17</f>
        <v>ROQUEFORT</v>
      </c>
    </row>
    <row r="14" spans="1:4" ht="12.75">
      <c r="A14" s="190"/>
      <c r="B14" s="190"/>
      <c r="C14" s="182">
        <f>'2 étap'!C22</f>
        <v>119</v>
      </c>
      <c r="D14" s="182" t="str">
        <f>'2 étap'!D22</f>
        <v>32 GERS  D 626</v>
      </c>
    </row>
    <row r="15" spans="1:4" ht="12.75">
      <c r="A15" s="190"/>
      <c r="B15" s="190"/>
      <c r="C15" s="182">
        <f>'2 étap'!C36</f>
        <v>191.5</v>
      </c>
      <c r="D15" s="182" t="str">
        <f>'2 étap'!D36</f>
        <v>MARCIAC</v>
      </c>
    </row>
    <row r="16" spans="1:4" ht="12.75">
      <c r="A16" s="190"/>
      <c r="B16" s="190"/>
      <c r="D16" s="182"/>
    </row>
    <row r="17" spans="1:4" ht="12.75">
      <c r="A17" s="188" t="str">
        <f>'3 étap'!C5</f>
        <v>3ème étape  MARCIAC  PIERREFITTE NESTALAS</v>
      </c>
      <c r="C17" s="163"/>
      <c r="D17" s="163"/>
    </row>
    <row r="18" spans="3:4" ht="12.75">
      <c r="C18" s="186">
        <f>'3 étap'!C8</f>
        <v>0</v>
      </c>
      <c r="D18" s="186" t="str">
        <f>'3 étap'!D8</f>
        <v>32 GERS</v>
      </c>
    </row>
    <row r="19" spans="3:4" ht="12.75">
      <c r="C19" s="186">
        <f>'3 étap'!C9</f>
        <v>0</v>
      </c>
      <c r="D19" s="186" t="str">
        <f>'3 étap'!D9</f>
        <v>MARCIAC D943</v>
      </c>
    </row>
    <row r="20" spans="3:4" ht="12.75">
      <c r="C20" s="182">
        <f>'3 étap'!C10</f>
        <v>7</v>
      </c>
      <c r="D20" s="182" t="str">
        <f>'3 étap'!D10</f>
        <v>65 HAUTES PYRENEES</v>
      </c>
    </row>
    <row r="21" spans="3:4" ht="12.75">
      <c r="C21" s="182">
        <f>'3 étap'!C13</f>
        <v>20</v>
      </c>
      <c r="D21" s="182" t="str">
        <f>'3 étap'!D13</f>
        <v>64 PYRENEES ATLANTIQUES D202</v>
      </c>
    </row>
    <row r="22" spans="3:4" ht="12.75">
      <c r="C22" s="182">
        <f>'3 étap'!C17</f>
        <v>32.5</v>
      </c>
      <c r="D22" s="182" t="str">
        <f>'3 étap'!D17</f>
        <v>65 HAUTES PYRENEES</v>
      </c>
    </row>
    <row r="23" spans="3:4" ht="12.75">
      <c r="C23" s="182">
        <f>'3 étap'!C20</f>
        <v>39.5</v>
      </c>
      <c r="D23" s="182" t="str">
        <f>'3 étap'!D20</f>
        <v>64 PYRENEES ATLANTIQUES</v>
      </c>
    </row>
    <row r="24" spans="3:4" ht="12.75">
      <c r="C24" s="182">
        <f>'3 étap'!C34</f>
        <v>102.5</v>
      </c>
      <c r="D24" s="182" t="str">
        <f>'3 étap'!D34</f>
        <v>OLORON SAINTE MARIE</v>
      </c>
    </row>
    <row r="25" spans="3:4" ht="12.75">
      <c r="C25" s="182">
        <f>'3 étap'!C45</f>
        <v>164</v>
      </c>
      <c r="D25" s="182" t="str">
        <f>'3 étap'!D45</f>
        <v>65 HAUTES PYRENEES</v>
      </c>
    </row>
    <row r="26" spans="3:4" ht="12.75">
      <c r="C26" s="182">
        <f>'3 étap'!C51</f>
        <v>190.5</v>
      </c>
      <c r="D26" s="182" t="str">
        <f>'3 étap'!D51</f>
        <v>Pierrefitte-Nestalas</v>
      </c>
    </row>
    <row r="27" ht="12.75">
      <c r="D27" s="182"/>
    </row>
    <row r="28" spans="1:4" ht="12.75">
      <c r="A28" s="188" t="str">
        <f>'4 étap'!C5</f>
        <v>4ème étape : PIERREFITTE NESTALAS  MONTREJEAU</v>
      </c>
      <c r="C28" s="163"/>
      <c r="D28" s="163"/>
    </row>
    <row r="29" spans="3:4" ht="12.75">
      <c r="C29" s="186">
        <f>'4 étap'!C8</f>
        <v>0</v>
      </c>
      <c r="D29" s="186" t="str">
        <f>'4 étap'!D8</f>
        <v>65 HAUTES PYRENEES</v>
      </c>
    </row>
    <row r="30" spans="3:4" ht="12.75">
      <c r="C30" s="186">
        <f>'4 étap'!C9</f>
        <v>0</v>
      </c>
      <c r="D30" s="186" t="str">
        <f>'4 étap'!D9</f>
        <v>Pierrefitte-Nestalas</v>
      </c>
    </row>
    <row r="31" spans="3:4" ht="12.75">
      <c r="C31" s="182">
        <f>'4 étap'!C24</f>
        <v>96</v>
      </c>
      <c r="D31" s="182" t="str">
        <f>'4 étap'!D24</f>
        <v>ARREAU</v>
      </c>
    </row>
    <row r="32" spans="3:4" ht="12.75">
      <c r="C32" s="182">
        <f>'4 étap'!C32</f>
        <v>123</v>
      </c>
      <c r="D32" s="182" t="str">
        <f>'4 étap'!D32</f>
        <v>31 HAUTE GARONNE</v>
      </c>
    </row>
    <row r="33" spans="3:4" ht="12.75">
      <c r="C33" s="182">
        <f>'4 étap'!C36</f>
        <v>157</v>
      </c>
      <c r="D33" s="182" t="str">
        <f>'4 étap'!D36</f>
        <v>65 HAUTES PYRENEES</v>
      </c>
    </row>
    <row r="34" spans="3:4" ht="12.75">
      <c r="C34" s="182">
        <f>'4 étap'!C37</f>
        <v>159.5</v>
      </c>
      <c r="D34" s="182" t="str">
        <f>'4 étap'!D37</f>
        <v>31 HAUTE GARONNE</v>
      </c>
    </row>
    <row r="35" spans="3:4" ht="12.75">
      <c r="C35" s="182">
        <f>'4 étap'!C39</f>
        <v>162</v>
      </c>
      <c r="D35" s="182" t="str">
        <f>'4 étap'!D39</f>
        <v>65 HAUTES PYRENEES</v>
      </c>
    </row>
    <row r="36" spans="3:4" ht="12.75">
      <c r="C36" s="182">
        <f>'4 étap'!C41</f>
        <v>168</v>
      </c>
      <c r="D36" s="182" t="str">
        <f>'4 étap'!D41</f>
        <v>31 HAUTE GARONNE</v>
      </c>
    </row>
    <row r="37" spans="3:4" ht="12.75">
      <c r="C37" s="182">
        <f>'4 étap'!C44</f>
        <v>177.5</v>
      </c>
      <c r="D37" s="182" t="str">
        <f>'4 étap'!D43</f>
        <v>65 HAUTES PYRENEES</v>
      </c>
    </row>
    <row r="38" spans="3:4" ht="12.75">
      <c r="C38" s="182">
        <f>'4 étap'!C47:C47</f>
        <v>186</v>
      </c>
      <c r="D38" s="182" t="str">
        <f>'4 étap'!D47:D47</f>
        <v>31 HAUTE GARONNE D 638</v>
      </c>
    </row>
    <row r="39" spans="3:4" ht="12.75">
      <c r="C39" s="182">
        <f>'4 étap'!C48</f>
        <v>190</v>
      </c>
      <c r="D39" s="182" t="str">
        <f>'4 étap'!D48</f>
        <v>MONTREJEAU</v>
      </c>
    </row>
    <row r="40" ht="12.75">
      <c r="D40" s="182"/>
    </row>
    <row r="41" spans="1:4" ht="12.75">
      <c r="A41" s="188" t="str">
        <f>'5 étap'!C5</f>
        <v>5ème étape : MONTREJEAU  CARCASSONNE</v>
      </c>
      <c r="C41" s="163"/>
      <c r="D41" s="163"/>
    </row>
    <row r="42" spans="1:4" ht="12.75">
      <c r="A42" s="188"/>
      <c r="C42" s="186">
        <f>'5 étap'!C8</f>
        <v>0</v>
      </c>
      <c r="D42" s="186" t="str">
        <f>'5 étap'!D8</f>
        <v>31 HAUTE GARONNE</v>
      </c>
    </row>
    <row r="43" spans="1:4" ht="12.75">
      <c r="A43" s="188"/>
      <c r="C43" s="182">
        <f>'5 étap'!C9</f>
        <v>0</v>
      </c>
      <c r="D43" s="182" t="str">
        <f>'5 étap'!D9</f>
        <v>MONTREJEAU</v>
      </c>
    </row>
    <row r="44" spans="1:4" ht="12.75">
      <c r="A44" s="188"/>
      <c r="C44" s="182">
        <f>'5 étap'!C10</f>
        <v>0</v>
      </c>
      <c r="D44" s="182" t="str">
        <f>'5 étap'!D10</f>
        <v>Sauveterre de Comminges D26</v>
      </c>
    </row>
    <row r="45" spans="1:4" ht="12.75">
      <c r="A45" s="188"/>
      <c r="C45" s="182">
        <f>'5 étap'!C19</f>
        <v>31.5</v>
      </c>
      <c r="D45" s="182" t="str">
        <f>'5 étap'!D19</f>
        <v>09 ARIEGE</v>
      </c>
    </row>
    <row r="46" spans="3:4" ht="12.75">
      <c r="C46" s="182">
        <f>'5 étap'!C36</f>
        <v>109.5</v>
      </c>
      <c r="D46" s="182" t="str">
        <f>'5 étap'!D36</f>
        <v>VARILHES</v>
      </c>
    </row>
    <row r="47" spans="3:4" ht="12.75">
      <c r="C47" s="182">
        <f>'5 étap'!C49</f>
        <v>150.5</v>
      </c>
      <c r="D47" s="182" t="str">
        <f>'5 étap'!D49</f>
        <v>11 AUDE</v>
      </c>
    </row>
    <row r="48" spans="3:4" ht="12.75">
      <c r="C48" s="182">
        <f>'5 étap'!C57</f>
        <v>191</v>
      </c>
      <c r="D48" s="182" t="str">
        <f>'5 étap'!D57</f>
        <v>CARCASSONNE</v>
      </c>
    </row>
    <row r="49" ht="12.75">
      <c r="D49" s="182"/>
    </row>
    <row r="50" spans="1:4" ht="12.75">
      <c r="A50" s="188" t="str">
        <f>'6 étap'!C5</f>
        <v>6ème étape : CARCASSONNE CLERMONT L'HERAULT</v>
      </c>
      <c r="C50" s="163"/>
      <c r="D50" s="163"/>
    </row>
    <row r="51" spans="3:4" ht="12.75">
      <c r="C51" s="186">
        <f>'6 étap'!C8</f>
        <v>0</v>
      </c>
      <c r="D51" s="186" t="str">
        <f>'6 étap'!D8</f>
        <v>11 AUDE</v>
      </c>
    </row>
    <row r="52" spans="3:4" ht="12.75">
      <c r="C52" s="161">
        <f>'6 étap'!C9</f>
        <v>0</v>
      </c>
      <c r="D52" s="161" t="str">
        <f>'6 étap'!D9</f>
        <v>CARCASSONNE</v>
      </c>
    </row>
    <row r="53" spans="3:4" ht="12.75">
      <c r="C53" s="161">
        <f>'6 étap'!C17</f>
        <v>40.5</v>
      </c>
      <c r="D53" s="161" t="str">
        <f>'6 étap'!D17</f>
        <v>81 TARN</v>
      </c>
    </row>
    <row r="54" spans="3:4" ht="12.75">
      <c r="C54" s="161">
        <f>'6 étap'!C26</f>
        <v>112</v>
      </c>
      <c r="D54" s="161" t="str">
        <f>'6 étap'!D26</f>
        <v>LACAUNE</v>
      </c>
    </row>
    <row r="55" spans="3:4" ht="12.75">
      <c r="C55" s="182">
        <f>'6 étap'!C31</f>
        <v>135</v>
      </c>
      <c r="D55" s="182" t="str">
        <f>'6 étap'!D31</f>
        <v>34 HERAULT D 922</v>
      </c>
    </row>
    <row r="56" spans="3:4" ht="12.75">
      <c r="C56" s="182">
        <f>'6 étap'!C44</f>
        <v>190.5</v>
      </c>
      <c r="D56" s="182" t="str">
        <f>'6 étap'!D44</f>
        <v>CLERMONT L'HERAULT</v>
      </c>
    </row>
    <row r="57" ht="12.75">
      <c r="D57" s="182"/>
    </row>
    <row r="58" spans="1:4" ht="12.75">
      <c r="A58" s="188" t="str">
        <f>'7 étap'!C5</f>
        <v>7ème étape : CLERMONT L'HERAULT BAGARD</v>
      </c>
      <c r="C58" s="163"/>
      <c r="D58" s="163"/>
    </row>
    <row r="59" spans="1:4" s="187" customFormat="1" ht="12.75">
      <c r="A59" s="185"/>
      <c r="B59" s="191"/>
      <c r="C59" s="186">
        <f>'7 étap'!C8</f>
        <v>0</v>
      </c>
      <c r="D59" s="186" t="str">
        <f>'7 étap'!D8</f>
        <v>34 HERAULT</v>
      </c>
    </row>
    <row r="60" spans="1:4" s="187" customFormat="1" ht="12.75">
      <c r="A60" s="185"/>
      <c r="B60" s="191"/>
      <c r="C60" s="192">
        <f>'7 étap'!C9</f>
        <v>0</v>
      </c>
      <c r="D60" s="192" t="str">
        <f>'7 étap'!D9</f>
        <v>CLERMONT L'HERAULT D 4</v>
      </c>
    </row>
    <row r="61" spans="1:4" s="187" customFormat="1" ht="12.75">
      <c r="A61" s="185"/>
      <c r="B61" s="191"/>
      <c r="C61" s="192">
        <f>'7 étap'!C29</f>
        <v>114</v>
      </c>
      <c r="D61" s="192" t="str">
        <f>'7 étap'!D29</f>
        <v>St Mathieu de Tréviers</v>
      </c>
    </row>
    <row r="62" spans="1:4" s="187" customFormat="1" ht="12.75">
      <c r="A62" s="185"/>
      <c r="B62" s="191"/>
      <c r="C62" s="192">
        <f>'7 étap'!C36</f>
        <v>136</v>
      </c>
      <c r="D62" s="192" t="str">
        <f>'7 étap'!D36</f>
        <v>        30 GARD D181</v>
      </c>
    </row>
    <row r="63" spans="1:4" s="187" customFormat="1" ht="12.75">
      <c r="A63" s="185"/>
      <c r="B63" s="191"/>
      <c r="C63" s="192">
        <f>'7 étap'!C46</f>
        <v>187</v>
      </c>
      <c r="D63" s="192" t="str">
        <f>'7 étap'!D46</f>
        <v>BAGARD</v>
      </c>
    </row>
    <row r="64" spans="1:4" s="187" customFormat="1" ht="12.75">
      <c r="A64" s="185"/>
      <c r="B64" s="191"/>
      <c r="C64" s="192"/>
      <c r="D64" s="192"/>
    </row>
    <row r="65" spans="1:4" s="187" customFormat="1" ht="12.75">
      <c r="A65" s="188" t="str">
        <f>'8 étap'!C5</f>
        <v>8ème étape :  BAGARD MENDE</v>
      </c>
      <c r="B65" s="191"/>
      <c r="C65" s="163"/>
      <c r="D65" s="163"/>
    </row>
    <row r="66" spans="3:4" ht="12.75">
      <c r="C66" s="186">
        <f>'8 étap'!C8</f>
        <v>0</v>
      </c>
      <c r="D66" s="186" t="str">
        <f>'8 étap'!D8</f>
        <v>30 GARD</v>
      </c>
    </row>
    <row r="67" spans="3:4" ht="12.75">
      <c r="C67" s="182">
        <f>'8 étap'!C9</f>
        <v>0</v>
      </c>
      <c r="D67" s="182" t="str">
        <f>'8 étap'!D9</f>
        <v>BAGARD </v>
      </c>
    </row>
    <row r="68" spans="3:4" ht="12.75">
      <c r="C68" s="182">
        <f>'8 étap'!C16</f>
        <v>32</v>
      </c>
      <c r="D68" s="182" t="str">
        <f>'8 étap'!D16</f>
        <v>48 LOZERE D 9</v>
      </c>
    </row>
    <row r="69" spans="3:4" ht="12.75">
      <c r="C69" s="182">
        <f>'8 étap'!C27</f>
        <v>117</v>
      </c>
      <c r="D69" s="182" t="str">
        <f>'8 étap'!D27</f>
        <v>Ste ENIMIE</v>
      </c>
    </row>
    <row r="70" spans="3:4" ht="12.75">
      <c r="C70" s="182">
        <f>'8 étap'!C41</f>
        <v>193.5</v>
      </c>
      <c r="D70" s="182" t="str">
        <f>'8 étap'!D41</f>
        <v>MENDE </v>
      </c>
    </row>
    <row r="71" ht="12.75">
      <c r="D71" s="182"/>
    </row>
    <row r="72" spans="1:4" ht="12.75">
      <c r="A72" s="188" t="str">
        <f>'9 étap'!C5</f>
        <v>9ème étape :MENDE St MARTIN Valmeroux</v>
      </c>
      <c r="C72" s="163"/>
      <c r="D72" s="163"/>
    </row>
    <row r="73" spans="1:4" ht="12.75">
      <c r="A73" s="187"/>
      <c r="C73" s="186">
        <f>'9 étap'!C8</f>
        <v>0</v>
      </c>
      <c r="D73" s="186" t="str">
        <f>'9 étap'!D8</f>
        <v>48 LOZERE </v>
      </c>
    </row>
    <row r="74" spans="1:4" ht="12.75">
      <c r="A74" s="187"/>
      <c r="C74" s="182">
        <f>'9 étap'!C9</f>
        <v>0</v>
      </c>
      <c r="D74" s="182" t="str">
        <f>'9 étap'!D9</f>
        <v>MENDE D42</v>
      </c>
    </row>
    <row r="75" spans="1:4" ht="12.75">
      <c r="A75" s="187"/>
      <c r="C75" s="182">
        <f>'9 étap'!C19</f>
        <v>71.5</v>
      </c>
      <c r="D75" s="182" t="str">
        <f>'9 étap'!D19</f>
        <v>15 CANTAL D413</v>
      </c>
    </row>
    <row r="76" spans="1:4" ht="12.75">
      <c r="A76" s="187"/>
      <c r="C76" s="182">
        <f>'9 étap'!C32</f>
        <v>127.5</v>
      </c>
      <c r="D76" s="182" t="str">
        <f>'9 étap'!D32</f>
        <v>MURAT</v>
      </c>
    </row>
    <row r="77" spans="1:4" ht="12.75">
      <c r="A77" s="187"/>
      <c r="C77" s="182">
        <f>'9 étap'!C46</f>
        <v>194.5</v>
      </c>
      <c r="D77" s="182" t="str">
        <f>'9 étap'!D46</f>
        <v>St Martin Valmeroux</v>
      </c>
    </row>
    <row r="78" spans="1:4" ht="12.75">
      <c r="A78" s="187"/>
      <c r="D78" s="182"/>
    </row>
    <row r="79" spans="1:4" ht="12.75">
      <c r="A79" s="188" t="str">
        <f>'10 étap'!C5</f>
        <v>10ème étape : St MARTIN Valmeroux       USSON DU POITOU</v>
      </c>
      <c r="C79" s="163"/>
      <c r="D79" s="163"/>
    </row>
    <row r="80" spans="1:4" ht="12.75">
      <c r="A80" s="193"/>
      <c r="B80" s="191"/>
      <c r="C80" s="186">
        <f>'10 étap'!C8</f>
        <v>0</v>
      </c>
      <c r="D80" s="186" t="str">
        <f>'10 étap'!D8</f>
        <v>15 CANTAL</v>
      </c>
    </row>
    <row r="81" spans="3:4" ht="12.75">
      <c r="C81" s="182">
        <f>'10 étap'!C9</f>
        <v>0</v>
      </c>
      <c r="D81" s="182" t="str">
        <f>'10 étap'!D9</f>
        <v>St Martin Valmeroux</v>
      </c>
    </row>
    <row r="82" spans="1:4" ht="12.75">
      <c r="A82" s="194"/>
      <c r="B82" s="195"/>
      <c r="C82" s="182">
        <f>'10 étap'!C17</f>
        <v>31.5</v>
      </c>
      <c r="D82" s="182" t="str">
        <f>'10 étap'!D17</f>
        <v>19 CORREZE D 978</v>
      </c>
    </row>
    <row r="83" spans="1:4" ht="12.75">
      <c r="A83" s="194"/>
      <c r="B83" s="195"/>
      <c r="C83" s="182">
        <f>'10 étap'!C34</f>
        <v>114.5</v>
      </c>
      <c r="D83" s="182" t="str">
        <f>'10 étap'!D34</f>
        <v>UZERCHE</v>
      </c>
    </row>
    <row r="84" spans="1:4" ht="12.75">
      <c r="A84" s="194"/>
      <c r="B84" s="195"/>
      <c r="C84" s="182">
        <f>'10 étap'!C40</f>
        <v>114.5</v>
      </c>
      <c r="D84" s="182" t="str">
        <f>'10 étap'!D40</f>
        <v>87 HAUTE VIENNE </v>
      </c>
    </row>
    <row r="85" spans="1:4" ht="12.75">
      <c r="A85" s="194"/>
      <c r="B85" s="195"/>
      <c r="C85" s="182">
        <f>'10 étap'!C41</f>
        <v>114.5</v>
      </c>
      <c r="D85" s="182" t="str">
        <f>'10 étap'!D41</f>
        <v>Inter D 28 D 7</v>
      </c>
    </row>
    <row r="86" spans="1:4" ht="12.75">
      <c r="A86" s="194"/>
      <c r="B86" s="195"/>
      <c r="C86" s="182">
        <f>'10 étap'!C49</f>
        <v>162</v>
      </c>
      <c r="D86" s="182" t="str">
        <f>'10 étap'!D49</f>
        <v>86 VIENNE D 34</v>
      </c>
    </row>
    <row r="87" spans="1:4" ht="12.75">
      <c r="A87" s="194"/>
      <c r="B87" s="195"/>
      <c r="C87" s="182">
        <f>'10 étap'!C56</f>
        <v>191.5</v>
      </c>
      <c r="D87" s="182" t="str">
        <f>'10 étap'!D56</f>
        <v>Usson du Poitou</v>
      </c>
    </row>
    <row r="88" spans="1:4" ht="12.75">
      <c r="A88" s="194"/>
      <c r="B88" s="195"/>
      <c r="C88" s="163"/>
      <c r="D88" s="163"/>
    </row>
    <row r="89" spans="1:4" ht="12.75">
      <c r="A89" s="188" t="str">
        <f>'11 étap'!C5</f>
        <v>11ème  étape : USSON DU POITOU   THOUARCE</v>
      </c>
      <c r="B89" s="184"/>
      <c r="C89" s="163"/>
      <c r="D89" s="163"/>
    </row>
    <row r="90" spans="1:4" ht="12.75">
      <c r="A90" s="185"/>
      <c r="B90" s="196"/>
      <c r="C90" s="186">
        <f>'11 étap'!C8</f>
        <v>0</v>
      </c>
      <c r="D90" s="186" t="str">
        <f>'11 étap'!D8</f>
        <v>86 VIENNE</v>
      </c>
    </row>
    <row r="91" spans="1:4" ht="12.75">
      <c r="A91" s="185"/>
      <c r="B91" s="196"/>
      <c r="C91" s="192">
        <f>'11 étap'!C9</f>
        <v>0</v>
      </c>
      <c r="D91" s="192" t="str">
        <f>'11 étap'!D9</f>
        <v>Usson du Poitou D 102</v>
      </c>
    </row>
    <row r="92" spans="1:4" ht="12.75">
      <c r="A92" s="185"/>
      <c r="B92" s="196"/>
      <c r="C92" s="192">
        <f>'11 étap'!C26</f>
        <v>102</v>
      </c>
      <c r="D92" s="192" t="str">
        <f>'11 étap'!D26</f>
        <v>79 DEUX SEVRES D 60</v>
      </c>
    </row>
    <row r="93" spans="1:4" ht="12.75">
      <c r="A93" s="185"/>
      <c r="B93" s="189"/>
      <c r="C93" s="192">
        <f>'11 étap'!C29</f>
        <v>114.5</v>
      </c>
      <c r="D93" s="192" t="str">
        <f>'11 étap'!D29</f>
        <v>AIRVAULT</v>
      </c>
    </row>
    <row r="94" spans="1:4" ht="12.75">
      <c r="A94" s="185"/>
      <c r="B94" s="189"/>
      <c r="C94" s="192">
        <f>'11 étap'!C41</f>
        <v>161.5</v>
      </c>
      <c r="D94" s="192" t="str">
        <f>'11 étap'!D41</f>
        <v>49 MAINE ET LOIRE D 54</v>
      </c>
    </row>
    <row r="95" spans="1:4" ht="12.75">
      <c r="A95" s="185"/>
      <c r="B95" s="189"/>
      <c r="C95" s="192">
        <f>'11 étap'!C47</f>
        <v>189</v>
      </c>
      <c r="D95" s="192" t="str">
        <f>'11 étap'!D47</f>
        <v>THOUARCE</v>
      </c>
    </row>
    <row r="96" spans="1:4" ht="12.75">
      <c r="A96" s="197"/>
      <c r="B96" s="189"/>
      <c r="C96" s="163"/>
      <c r="D96" s="163"/>
    </row>
    <row r="97" spans="1:4" ht="12.75">
      <c r="A97" s="188" t="str">
        <f>'12 étap'!C5</f>
        <v>12ème  étape THOUARCE   MAYENNE</v>
      </c>
      <c r="B97" s="189"/>
      <c r="C97" s="163"/>
      <c r="D97" s="163"/>
    </row>
    <row r="98" spans="3:4" ht="12.75">
      <c r="C98" s="186">
        <f>'12 étap'!C8</f>
        <v>0</v>
      </c>
      <c r="D98" s="186" t="str">
        <f>'12 étap'!D8</f>
        <v>49 MAINE ET LOIRE </v>
      </c>
    </row>
    <row r="99" spans="3:4" ht="12.75">
      <c r="C99" s="186">
        <f>'12 étap'!C9</f>
        <v>0</v>
      </c>
      <c r="D99" s="186" t="str">
        <f>'12 étap'!D9</f>
        <v>THOUARCE D 125</v>
      </c>
    </row>
    <row r="100" spans="3:4" ht="12.75">
      <c r="C100" s="186">
        <f>'12 étap'!C27</f>
        <v>97.5</v>
      </c>
      <c r="D100" s="186" t="str">
        <f>'12 étap'!D27</f>
        <v>53 MAYENNE D 11</v>
      </c>
    </row>
    <row r="101" spans="3:4" ht="12.75">
      <c r="C101" s="186">
        <f>'12 étap'!C28</f>
        <v>104</v>
      </c>
      <c r="D101" s="186" t="str">
        <f>'12 étap'!D28</f>
        <v>ST AIGNAN S ROE</v>
      </c>
    </row>
    <row r="102" spans="3:4" ht="12.75">
      <c r="C102" s="186">
        <f>'12 étap'!C47</f>
        <v>187</v>
      </c>
      <c r="D102" s="186" t="str">
        <f>'12 étap'!D47</f>
        <v>MAYENNE</v>
      </c>
    </row>
    <row r="103" spans="3:4" ht="12.75">
      <c r="C103" s="163"/>
      <c r="D103" s="163"/>
    </row>
    <row r="104" spans="1:4" ht="12.75">
      <c r="A104" s="188" t="str">
        <f>'13 étap'!C5</f>
        <v>13ème  étape :  MAYENNE   DOUVRES LA DELIVRANDE</v>
      </c>
      <c r="C104" s="163"/>
      <c r="D104" s="163"/>
    </row>
    <row r="105" spans="1:4" ht="12.75">
      <c r="A105" s="198"/>
      <c r="C105" s="186">
        <f>'13 étap'!C8</f>
        <v>0</v>
      </c>
      <c r="D105" s="186" t="str">
        <f>'13 étap'!D8</f>
        <v>53  MAYENNE</v>
      </c>
    </row>
    <row r="106" spans="1:4" ht="12.75">
      <c r="A106" s="198"/>
      <c r="C106" s="186">
        <f>'13 étap'!C9</f>
        <v>0</v>
      </c>
      <c r="D106" s="186" t="str">
        <f>'13 étap'!D9</f>
        <v>MAYENNE D 132</v>
      </c>
    </row>
    <row r="107" spans="1:4" ht="12.75">
      <c r="A107" s="198"/>
      <c r="C107" s="186">
        <f>'13 étap'!C15</f>
        <v>24</v>
      </c>
      <c r="D107" s="186" t="str">
        <f>'13 étap'!D15</f>
        <v>61 ORNE D 223</v>
      </c>
    </row>
    <row r="108" spans="1:4" ht="12.75">
      <c r="A108" s="198"/>
      <c r="C108" s="186">
        <f>+'13 étap'!C36</f>
        <v>87.5</v>
      </c>
      <c r="D108" s="186" t="str">
        <f>+'13 étap'!D36</f>
        <v>14 CALVADOS</v>
      </c>
    </row>
    <row r="109" spans="1:4" ht="12.75">
      <c r="A109" s="198"/>
      <c r="C109" s="186">
        <f>'13 étap'!C43</f>
        <v>109</v>
      </c>
      <c r="D109" s="186" t="str">
        <f>'13 étap'!D43</f>
        <v>Clécy</v>
      </c>
    </row>
    <row r="110" spans="1:4" ht="12.75">
      <c r="A110" s="198"/>
      <c r="C110" s="186">
        <f>'13 étap'!C66</f>
        <v>191</v>
      </c>
      <c r="D110" s="186" t="str">
        <f>'13 étap'!D66</f>
        <v>DOUVRES la Délivrande</v>
      </c>
    </row>
    <row r="111" spans="3:4" ht="12.75">
      <c r="C111" s="163"/>
      <c r="D111" s="163"/>
    </row>
    <row r="112" spans="1:4" s="200" customFormat="1" ht="12.75">
      <c r="A112" s="188" t="str">
        <f>'14 étap'!C5</f>
        <v>14ème  étape : DOUVRES LA DELIVRANDE  BERNAY</v>
      </c>
      <c r="B112" s="199"/>
      <c r="C112" s="163"/>
      <c r="D112" s="163"/>
    </row>
    <row r="113" spans="3:4" ht="12.75">
      <c r="C113" s="186">
        <f>'14 étap'!C8</f>
        <v>0</v>
      </c>
      <c r="D113" s="186" t="str">
        <f>'14 étap'!D8</f>
        <v>14 CALVADOS</v>
      </c>
    </row>
    <row r="114" spans="3:4" ht="12.75">
      <c r="C114" s="182">
        <f>'14 étap'!C9</f>
        <v>0</v>
      </c>
      <c r="D114" s="182" t="str">
        <f>'14 étap'!D9</f>
        <v>DOUVRES la Délivrande </v>
      </c>
    </row>
    <row r="115" spans="3:4" ht="12.75">
      <c r="C115" s="182">
        <f>'14 étap'!C30</f>
        <v>70.5</v>
      </c>
      <c r="D115" s="182" t="str">
        <f>'14 étap'!D30</f>
        <v>27 EURE D 96</v>
      </c>
    </row>
    <row r="116" spans="3:4" ht="12.75">
      <c r="C116" s="182">
        <f>'14 étap'!C34</f>
        <v>92.5</v>
      </c>
      <c r="D116" s="182" t="str">
        <f>'14 étap'!D34</f>
        <v>PONT AUDEMER</v>
      </c>
    </row>
    <row r="117" spans="3:4" ht="12.75">
      <c r="C117" s="182">
        <f>'14 étap'!C45</f>
        <v>140</v>
      </c>
      <c r="D117" s="182" t="str">
        <f>'14 étap'!D45</f>
        <v>BERNAY</v>
      </c>
    </row>
  </sheetData>
  <sheetProtection/>
  <printOptions horizontalCentered="1"/>
  <pageMargins left="0.7875" right="0.7875" top="0.9840277777777778" bottom="0.984027777777778" header="0.5118055555555556" footer="0.5118055555555556"/>
  <pageSetup horizontalDpi="300" verticalDpi="300" orientation="portrait" paperSize="9" scale="60" r:id="rId1"/>
  <headerFooter alignWithMargins="0">
    <oddFooter>&amp;L&amp;F   &amp;D  &amp;T</oddFooter>
  </headerFooter>
  <rowBreaks count="1" manualBreakCount="1">
    <brk id="88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167"/>
  <sheetViews>
    <sheetView zoomScale="75" zoomScaleNormal="75" zoomScalePageLayoutView="0" workbookViewId="0" topLeftCell="A1">
      <selection activeCell="D30" sqref="D30"/>
    </sheetView>
  </sheetViews>
  <sheetFormatPr defaultColWidth="11.421875" defaultRowHeight="12.75"/>
  <cols>
    <col min="1" max="1" width="57.7109375" style="176" customWidth="1"/>
    <col min="2" max="2" width="56.421875" style="180" customWidth="1"/>
    <col min="3" max="16384" width="11.421875" style="180" customWidth="1"/>
  </cols>
  <sheetData>
    <row r="1" ht="18">
      <c r="A1" s="201" t="s">
        <v>768</v>
      </c>
    </row>
    <row r="4" s="187" customFormat="1" ht="12.75">
      <c r="A4" s="202" t="s">
        <v>7</v>
      </c>
    </row>
    <row r="5" spans="1:2" s="187" customFormat="1" ht="12.75">
      <c r="A5" s="203"/>
      <c r="B5" s="187" t="s">
        <v>24</v>
      </c>
    </row>
    <row r="6" spans="1:2" s="187" customFormat="1" ht="12.75">
      <c r="A6" s="202"/>
      <c r="B6" s="187" t="s">
        <v>769</v>
      </c>
    </row>
    <row r="7" s="187" customFormat="1" ht="12.75">
      <c r="A7" s="202"/>
    </row>
    <row r="8" s="187" customFormat="1" ht="12.75">
      <c r="A8" s="202" t="s">
        <v>75</v>
      </c>
    </row>
    <row r="9" spans="1:2" s="187" customFormat="1" ht="12.75">
      <c r="A9" s="202"/>
      <c r="B9" s="187" t="s">
        <v>76</v>
      </c>
    </row>
    <row r="10" spans="1:2" s="187" customFormat="1" ht="12.75">
      <c r="A10" s="202"/>
      <c r="B10" s="187" t="s">
        <v>770</v>
      </c>
    </row>
    <row r="11" spans="1:2" s="187" customFormat="1" ht="12.75">
      <c r="A11" s="203"/>
      <c r="B11" s="187" t="s">
        <v>771</v>
      </c>
    </row>
    <row r="12" s="187" customFormat="1" ht="12.75">
      <c r="A12" s="202"/>
    </row>
    <row r="13" s="187" customFormat="1" ht="12.75">
      <c r="A13" s="202" t="s">
        <v>114</v>
      </c>
    </row>
    <row r="14" spans="1:2" s="187" customFormat="1" ht="12.75">
      <c r="A14" s="202"/>
      <c r="B14" s="187" t="s">
        <v>115</v>
      </c>
    </row>
    <row r="15" spans="1:2" s="187" customFormat="1" ht="12.75">
      <c r="A15" s="202"/>
      <c r="B15" s="187" t="s">
        <v>788</v>
      </c>
    </row>
    <row r="16" spans="1:2" s="187" customFormat="1" ht="12.75">
      <c r="A16" s="202"/>
      <c r="B16" s="187" t="s">
        <v>772</v>
      </c>
    </row>
    <row r="17" spans="1:2" s="187" customFormat="1" ht="12.75">
      <c r="A17" s="202"/>
      <c r="B17" s="187" t="s">
        <v>788</v>
      </c>
    </row>
    <row r="18" spans="1:2" s="187" customFormat="1" ht="12.75">
      <c r="A18" s="202"/>
      <c r="B18" s="187" t="s">
        <v>130</v>
      </c>
    </row>
    <row r="19" spans="1:2" s="187" customFormat="1" ht="12.75">
      <c r="A19" s="203"/>
      <c r="B19" s="187" t="s">
        <v>788</v>
      </c>
    </row>
    <row r="20" s="187" customFormat="1" ht="12.75">
      <c r="A20" s="202"/>
    </row>
    <row r="21" s="187" customFormat="1" ht="12.75">
      <c r="A21" s="189" t="s">
        <v>173</v>
      </c>
    </row>
    <row r="22" spans="1:2" s="187" customFormat="1" ht="12.75">
      <c r="A22" s="202"/>
      <c r="B22" s="187" t="s">
        <v>788</v>
      </c>
    </row>
    <row r="23" spans="1:2" s="187" customFormat="1" ht="12.75">
      <c r="A23" s="202"/>
      <c r="B23" s="187" t="s">
        <v>199</v>
      </c>
    </row>
    <row r="24" spans="1:2" s="187" customFormat="1" ht="12.75">
      <c r="A24" s="202"/>
      <c r="B24" s="187" t="s">
        <v>788</v>
      </c>
    </row>
    <row r="25" spans="1:2" s="187" customFormat="1" ht="12.75">
      <c r="A25" s="202"/>
      <c r="B25" s="187" t="s">
        <v>199</v>
      </c>
    </row>
    <row r="26" spans="1:2" s="187" customFormat="1" ht="12.75">
      <c r="A26" s="202"/>
      <c r="B26" s="187" t="s">
        <v>788</v>
      </c>
    </row>
    <row r="27" spans="1:2" s="187" customFormat="1" ht="12.75">
      <c r="A27" s="202"/>
      <c r="B27" s="187" t="s">
        <v>199</v>
      </c>
    </row>
    <row r="28" spans="1:2" s="187" customFormat="1" ht="12.75">
      <c r="A28" s="203"/>
      <c r="B28" s="187" t="s">
        <v>788</v>
      </c>
    </row>
    <row r="29" spans="1:2" s="187" customFormat="1" ht="12.75">
      <c r="A29" s="202"/>
      <c r="B29" s="187" t="s">
        <v>199</v>
      </c>
    </row>
    <row r="30" s="187" customFormat="1" ht="12.75">
      <c r="A30" s="202"/>
    </row>
    <row r="31" s="187" customFormat="1" ht="12.75">
      <c r="A31" s="202" t="s">
        <v>217</v>
      </c>
    </row>
    <row r="32" spans="1:2" s="187" customFormat="1" ht="12.75">
      <c r="A32" s="202"/>
      <c r="B32" s="187" t="s">
        <v>199</v>
      </c>
    </row>
    <row r="33" spans="1:2" s="187" customFormat="1" ht="12.75">
      <c r="A33" s="202"/>
      <c r="B33" s="187" t="s">
        <v>229</v>
      </c>
    </row>
    <row r="34" spans="1:2" s="187" customFormat="1" ht="12.75">
      <c r="A34" s="132"/>
      <c r="B34" s="187" t="s">
        <v>263</v>
      </c>
    </row>
    <row r="35" s="187" customFormat="1" ht="12.75">
      <c r="A35" s="202"/>
    </row>
    <row r="36" s="187" customFormat="1" ht="12.75">
      <c r="A36" s="202" t="s">
        <v>274</v>
      </c>
    </row>
    <row r="37" spans="1:2" s="187" customFormat="1" ht="12.75">
      <c r="A37" s="202"/>
      <c r="B37" s="187" t="s">
        <v>263</v>
      </c>
    </row>
    <row r="38" spans="1:2" s="187" customFormat="1" ht="12.75">
      <c r="A38" s="202"/>
      <c r="B38" s="187" t="s">
        <v>286</v>
      </c>
    </row>
    <row r="39" spans="1:2" ht="12.75">
      <c r="A39" s="202"/>
      <c r="B39" s="180" t="s">
        <v>773</v>
      </c>
    </row>
    <row r="40" ht="12.75">
      <c r="A40" s="180"/>
    </row>
    <row r="41" ht="12.75">
      <c r="A41" s="187" t="s">
        <v>325</v>
      </c>
    </row>
    <row r="42" spans="1:2" ht="12.75">
      <c r="A42" s="180"/>
      <c r="B42" s="180" t="s">
        <v>326</v>
      </c>
    </row>
    <row r="43" spans="1:2" ht="12.75">
      <c r="A43" s="180"/>
      <c r="B43" s="204" t="s">
        <v>774</v>
      </c>
    </row>
    <row r="44" ht="12.75">
      <c r="A44" s="187"/>
    </row>
    <row r="45" ht="12.75">
      <c r="A45" s="187" t="s">
        <v>371</v>
      </c>
    </row>
    <row r="46" spans="1:2" ht="12.75">
      <c r="A46" s="187"/>
      <c r="B46" s="180" t="s">
        <v>372</v>
      </c>
    </row>
    <row r="47" spans="1:2" ht="12.75">
      <c r="A47" s="180"/>
      <c r="B47" s="180" t="s">
        <v>775</v>
      </c>
    </row>
    <row r="48" ht="12.75">
      <c r="A48" s="187"/>
    </row>
    <row r="49" s="187" customFormat="1" ht="12.75">
      <c r="A49" s="172" t="s">
        <v>776</v>
      </c>
    </row>
    <row r="50" ht="12.75">
      <c r="B50" s="180" t="s">
        <v>412</v>
      </c>
    </row>
    <row r="51" spans="1:2" ht="12.75">
      <c r="A51" s="180"/>
      <c r="B51" s="180" t="s">
        <v>777</v>
      </c>
    </row>
    <row r="52" ht="12.75">
      <c r="A52" s="180"/>
    </row>
    <row r="53" ht="12.75">
      <c r="A53" s="180" t="s">
        <v>778</v>
      </c>
    </row>
    <row r="54" spans="1:2" ht="12.75">
      <c r="A54" s="180"/>
      <c r="B54" s="180" t="s">
        <v>462</v>
      </c>
    </row>
    <row r="55" spans="1:2" ht="12.75">
      <c r="A55" s="180"/>
      <c r="B55" s="180" t="s">
        <v>779</v>
      </c>
    </row>
    <row r="56" spans="1:2" ht="12.75">
      <c r="A56" s="180"/>
      <c r="B56" s="180" t="s">
        <v>501</v>
      </c>
    </row>
    <row r="57" spans="1:2" ht="12.75">
      <c r="A57" s="180"/>
      <c r="B57" s="180" t="s">
        <v>523</v>
      </c>
    </row>
    <row r="58" ht="12.75">
      <c r="A58" s="180"/>
    </row>
    <row r="59" ht="12.75">
      <c r="A59" s="180" t="s">
        <v>522</v>
      </c>
    </row>
    <row r="60" spans="1:2" ht="12.75">
      <c r="A60" s="180"/>
      <c r="B60" s="180" t="s">
        <v>523</v>
      </c>
    </row>
    <row r="61" spans="1:2" ht="12.75">
      <c r="A61" s="180"/>
      <c r="B61" s="180" t="s">
        <v>780</v>
      </c>
    </row>
    <row r="62" spans="1:2" ht="12.75">
      <c r="A62" s="180"/>
      <c r="B62" s="180" t="s">
        <v>781</v>
      </c>
    </row>
    <row r="63" ht="12.75">
      <c r="A63" s="180"/>
    </row>
    <row r="64" ht="12.75">
      <c r="A64" s="180" t="s">
        <v>571</v>
      </c>
    </row>
    <row r="65" spans="1:2" ht="12.75">
      <c r="A65" s="180"/>
      <c r="B65" s="180" t="s">
        <v>572</v>
      </c>
    </row>
    <row r="66" spans="1:2" ht="12.75">
      <c r="A66" s="180"/>
      <c r="B66" s="180" t="s">
        <v>782</v>
      </c>
    </row>
    <row r="67" ht="12.75">
      <c r="A67" s="180"/>
    </row>
    <row r="68" ht="12.75">
      <c r="A68" s="180" t="s">
        <v>619</v>
      </c>
    </row>
    <row r="69" spans="1:2" ht="12.75">
      <c r="A69" s="180"/>
      <c r="B69" s="180" t="s">
        <v>620</v>
      </c>
    </row>
    <row r="70" spans="1:2" ht="12.75">
      <c r="A70" s="180"/>
      <c r="B70" s="180" t="s">
        <v>783</v>
      </c>
    </row>
    <row r="71" spans="1:2" ht="12.75">
      <c r="A71" s="180"/>
      <c r="B71" s="180" t="s">
        <v>658</v>
      </c>
    </row>
    <row r="72" ht="12.75">
      <c r="A72" s="180"/>
    </row>
    <row r="73" ht="12.75">
      <c r="A73" s="180" t="s">
        <v>693</v>
      </c>
    </row>
    <row r="74" spans="1:2" ht="12.75">
      <c r="A74" s="180"/>
      <c r="B74" s="51" t="s">
        <v>658</v>
      </c>
    </row>
    <row r="75" spans="1:2" ht="12.75">
      <c r="A75" s="180"/>
      <c r="B75" s="180" t="s">
        <v>784</v>
      </c>
    </row>
    <row r="76" ht="12.75">
      <c r="A76" s="180"/>
    </row>
    <row r="77" ht="12.75">
      <c r="A77" s="180"/>
    </row>
    <row r="78" ht="18">
      <c r="A78" s="205" t="s">
        <v>785</v>
      </c>
    </row>
    <row r="79" ht="12.75">
      <c r="A79" s="180"/>
    </row>
    <row r="80" spans="1:2" ht="12.75">
      <c r="A80" s="187" t="s">
        <v>229</v>
      </c>
      <c r="B80" s="202" t="s">
        <v>217</v>
      </c>
    </row>
    <row r="81" spans="1:2" ht="12.75">
      <c r="A81" s="187"/>
      <c r="B81" s="202"/>
    </row>
    <row r="82" spans="1:2" s="187" customFormat="1" ht="12.75">
      <c r="A82" s="187" t="s">
        <v>263</v>
      </c>
      <c r="B82" s="202" t="s">
        <v>217</v>
      </c>
    </row>
    <row r="83" s="187" customFormat="1" ht="12.75">
      <c r="B83" s="202" t="s">
        <v>274</v>
      </c>
    </row>
    <row r="84" s="187" customFormat="1" ht="12.75"/>
    <row r="85" spans="1:2" s="187" customFormat="1" ht="12.75">
      <c r="A85" s="180" t="s">
        <v>658</v>
      </c>
      <c r="B85" s="180" t="s">
        <v>619</v>
      </c>
    </row>
    <row r="86" spans="1:2" s="187" customFormat="1" ht="12.75">
      <c r="A86" s="180"/>
      <c r="B86" s="180" t="s">
        <v>693</v>
      </c>
    </row>
    <row r="87" spans="1:2" s="187" customFormat="1" ht="12.75">
      <c r="A87" s="180"/>
      <c r="B87" s="180"/>
    </row>
    <row r="88" spans="1:2" ht="12.75">
      <c r="A88" s="180" t="s">
        <v>462</v>
      </c>
      <c r="B88" s="172" t="s">
        <v>776</v>
      </c>
    </row>
    <row r="89" spans="1:2" ht="12.75">
      <c r="A89" s="180"/>
      <c r="B89" s="180" t="s">
        <v>778</v>
      </c>
    </row>
    <row r="90" ht="12.75">
      <c r="A90" s="180"/>
    </row>
    <row r="91" spans="1:2" ht="12.75">
      <c r="A91" s="187" t="s">
        <v>24</v>
      </c>
      <c r="B91" s="202" t="s">
        <v>7</v>
      </c>
    </row>
    <row r="92" spans="1:2" ht="12.75">
      <c r="A92" s="187"/>
      <c r="B92" s="202"/>
    </row>
    <row r="93" spans="1:2" s="187" customFormat="1" ht="12.75">
      <c r="A93" s="180" t="s">
        <v>779</v>
      </c>
      <c r="B93" s="180" t="s">
        <v>778</v>
      </c>
    </row>
    <row r="94" spans="1:2" s="187" customFormat="1" ht="12.75">
      <c r="A94" s="180"/>
      <c r="B94" s="180"/>
    </row>
    <row r="95" spans="1:2" ht="12.75">
      <c r="A95" s="180" t="s">
        <v>784</v>
      </c>
      <c r="B95" s="180" t="s">
        <v>693</v>
      </c>
    </row>
    <row r="96" ht="12.75">
      <c r="A96" s="180"/>
    </row>
    <row r="97" spans="1:2" ht="12.75">
      <c r="A97" s="180" t="s">
        <v>372</v>
      </c>
      <c r="B97" s="187" t="s">
        <v>325</v>
      </c>
    </row>
    <row r="98" spans="1:2" ht="12.75">
      <c r="A98" s="204"/>
      <c r="B98" s="187" t="s">
        <v>371</v>
      </c>
    </row>
    <row r="99" spans="1:2" ht="12.75">
      <c r="A99" s="204"/>
      <c r="B99" s="187"/>
    </row>
    <row r="100" spans="1:2" s="187" customFormat="1" ht="12.75">
      <c r="A100" s="187" t="s">
        <v>199</v>
      </c>
      <c r="B100" s="189" t="s">
        <v>786</v>
      </c>
    </row>
    <row r="101" s="187" customFormat="1" ht="12.75">
      <c r="B101" s="202" t="s">
        <v>217</v>
      </c>
    </row>
    <row r="102" s="187" customFormat="1" ht="12.75"/>
    <row r="103" spans="1:2" s="187" customFormat="1" ht="12.75">
      <c r="A103" s="187" t="s">
        <v>115</v>
      </c>
      <c r="B103" s="202" t="s">
        <v>75</v>
      </c>
    </row>
    <row r="104" s="187" customFormat="1" ht="12.75">
      <c r="B104" s="202" t="s">
        <v>787</v>
      </c>
    </row>
    <row r="105" s="187" customFormat="1" ht="12.75"/>
    <row r="106" spans="1:2" s="187" customFormat="1" ht="12.75">
      <c r="A106" s="187" t="s">
        <v>76</v>
      </c>
      <c r="B106" s="202" t="s">
        <v>7</v>
      </c>
    </row>
    <row r="107" s="187" customFormat="1" ht="12.75">
      <c r="B107" s="202" t="s">
        <v>75</v>
      </c>
    </row>
    <row r="108" s="187" customFormat="1" ht="12.75"/>
    <row r="109" spans="1:2" ht="12.75">
      <c r="A109" s="180" t="s">
        <v>326</v>
      </c>
      <c r="B109" s="202" t="s">
        <v>274</v>
      </c>
    </row>
    <row r="110" spans="1:2" ht="12.75">
      <c r="A110" s="180"/>
      <c r="B110" s="187" t="s">
        <v>325</v>
      </c>
    </row>
    <row r="111" spans="1:2" ht="12.75">
      <c r="A111" s="180"/>
      <c r="B111" s="187"/>
    </row>
    <row r="112" spans="1:2" s="187" customFormat="1" ht="12.75">
      <c r="A112" s="187" t="s">
        <v>770</v>
      </c>
      <c r="B112" s="202" t="s">
        <v>75</v>
      </c>
    </row>
    <row r="113" s="187" customFormat="1" ht="12.75">
      <c r="B113" s="180"/>
    </row>
    <row r="114" spans="1:2" s="187" customFormat="1" ht="12.75">
      <c r="A114" s="180" t="s">
        <v>775</v>
      </c>
      <c r="B114" s="187" t="s">
        <v>371</v>
      </c>
    </row>
    <row r="115" spans="1:2" s="187" customFormat="1" ht="12.75">
      <c r="A115" s="180"/>
      <c r="B115" s="172" t="s">
        <v>411</v>
      </c>
    </row>
    <row r="116" s="187" customFormat="1" ht="12.75">
      <c r="B116" s="180"/>
    </row>
    <row r="117" spans="1:2" s="187" customFormat="1" ht="12.75">
      <c r="A117" s="180" t="s">
        <v>781</v>
      </c>
      <c r="B117" s="180" t="s">
        <v>522</v>
      </c>
    </row>
    <row r="118" spans="1:2" ht="12.75">
      <c r="A118" s="180"/>
      <c r="B118" s="180" t="s">
        <v>571</v>
      </c>
    </row>
    <row r="119" ht="12.75">
      <c r="A119" s="180"/>
    </row>
    <row r="120" spans="1:2" ht="12.75">
      <c r="A120" s="180" t="s">
        <v>620</v>
      </c>
      <c r="B120" s="180" t="s">
        <v>571</v>
      </c>
    </row>
    <row r="121" spans="1:2" ht="12.75">
      <c r="A121" s="180"/>
      <c r="B121" s="180" t="s">
        <v>619</v>
      </c>
    </row>
    <row r="122" ht="12.75">
      <c r="A122" s="180"/>
    </row>
    <row r="123" spans="1:2" ht="12.75">
      <c r="A123" s="180" t="s">
        <v>783</v>
      </c>
      <c r="B123" s="180" t="s">
        <v>619</v>
      </c>
    </row>
    <row r="124" ht="12.75">
      <c r="A124" s="180"/>
    </row>
    <row r="125" spans="1:2" ht="12.75">
      <c r="A125" s="187" t="s">
        <v>130</v>
      </c>
      <c r="B125" s="202" t="s">
        <v>114</v>
      </c>
    </row>
    <row r="126" s="187" customFormat="1" ht="12.75"/>
    <row r="127" spans="1:2" s="187" customFormat="1" ht="12.75">
      <c r="A127" s="187" t="s">
        <v>788</v>
      </c>
      <c r="B127" s="202" t="s">
        <v>114</v>
      </c>
    </row>
    <row r="128" s="187" customFormat="1" ht="12.75">
      <c r="B128" s="189" t="s">
        <v>173</v>
      </c>
    </row>
    <row r="129" s="187" customFormat="1" ht="12.75"/>
    <row r="130" spans="1:2" s="187" customFormat="1" ht="12.75">
      <c r="A130" s="180" t="s">
        <v>780</v>
      </c>
      <c r="B130" s="180" t="s">
        <v>522</v>
      </c>
    </row>
    <row r="131" s="187" customFormat="1" ht="12.75"/>
    <row r="132" spans="1:2" s="187" customFormat="1" ht="12.75">
      <c r="A132" s="187" t="s">
        <v>286</v>
      </c>
      <c r="B132" s="202" t="s">
        <v>274</v>
      </c>
    </row>
    <row r="133" s="187" customFormat="1" ht="12.75"/>
    <row r="134" spans="1:2" s="187" customFormat="1" ht="12.75">
      <c r="A134" s="180" t="s">
        <v>523</v>
      </c>
      <c r="B134" s="180" t="s">
        <v>778</v>
      </c>
    </row>
    <row r="135" ht="12.75">
      <c r="B135" s="180" t="s">
        <v>522</v>
      </c>
    </row>
    <row r="136" s="187" customFormat="1" ht="12.75">
      <c r="B136" s="180"/>
    </row>
    <row r="138" spans="1:2" ht="12.75">
      <c r="A138" s="206" t="s">
        <v>501</v>
      </c>
      <c r="B138" s="180" t="s">
        <v>778</v>
      </c>
    </row>
    <row r="139" ht="12.75">
      <c r="A139" s="180"/>
    </row>
    <row r="140" spans="1:2" ht="12.75">
      <c r="A140" s="180"/>
      <c r="B140" s="187"/>
    </row>
    <row r="141" s="187" customFormat="1" ht="12.75">
      <c r="B141" s="202"/>
    </row>
    <row r="142" s="187" customFormat="1" ht="12.75"/>
    <row r="143" s="187" customFormat="1" ht="12.75"/>
    <row r="144" s="187" customFormat="1" ht="12.75"/>
    <row r="145" s="187" customFormat="1" ht="12.75">
      <c r="B145" s="202"/>
    </row>
    <row r="146" s="187" customFormat="1" ht="12.75"/>
    <row r="147" s="187" customFormat="1" ht="12.75">
      <c r="B147" s="202"/>
    </row>
    <row r="148" s="187" customFormat="1" ht="12.75"/>
    <row r="149" s="187" customFormat="1" ht="12.75">
      <c r="B149" s="202"/>
    </row>
    <row r="150" s="187" customFormat="1" ht="12.75"/>
    <row r="151" s="187" customFormat="1" ht="12.75">
      <c r="B151" s="180"/>
    </row>
    <row r="152" ht="12.75">
      <c r="A152" s="180"/>
    </row>
    <row r="153" ht="12.75">
      <c r="A153" s="180"/>
    </row>
    <row r="154" ht="12.75">
      <c r="A154" s="180"/>
    </row>
    <row r="155" spans="1:2" ht="12.75">
      <c r="A155" s="180"/>
      <c r="B155" s="187"/>
    </row>
    <row r="156" ht="12.75">
      <c r="A156" s="180"/>
    </row>
    <row r="157" s="187" customFormat="1" ht="12.75"/>
    <row r="158" ht="12.75">
      <c r="A158" s="180"/>
    </row>
    <row r="159" ht="12.75">
      <c r="A159" s="180"/>
    </row>
    <row r="160" ht="12.75">
      <c r="A160" s="180"/>
    </row>
    <row r="161" ht="12.75">
      <c r="A161" s="180"/>
    </row>
    <row r="162" ht="12.75">
      <c r="A162" s="180"/>
    </row>
    <row r="163" ht="12.75">
      <c r="A163" s="180"/>
    </row>
    <row r="164" ht="12.75">
      <c r="A164" s="180"/>
    </row>
    <row r="165" ht="12.75">
      <c r="A165" s="180"/>
    </row>
    <row r="166" ht="12.75">
      <c r="A166" s="180"/>
    </row>
    <row r="167" ht="12.75">
      <c r="A167" s="180"/>
    </row>
  </sheetData>
  <sheetProtection/>
  <printOptions horizontalCentered="1"/>
  <pageMargins left="0.7875" right="0.7875" top="0.9840277777777778" bottom="0.984027777777778" header="0.5118055555555556" footer="0.5118055555555556"/>
  <pageSetup horizontalDpi="300" verticalDpi="300" orientation="portrait" paperSize="9" scale="60" r:id="rId1"/>
  <headerFooter alignWithMargins="0">
    <oddFooter>&amp;L&amp;F   &amp;D  &amp;T</oddFoot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="75" zoomScaleNormal="75" zoomScalePageLayoutView="0" workbookViewId="0" topLeftCell="A1">
      <selection activeCell="A1" sqref="A1:K1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5.421875" style="3" customWidth="1"/>
    <col min="5" max="11" width="7.7109375" style="2" customWidth="1"/>
    <col min="12" max="12" width="8.57421875" style="3" customWidth="1"/>
    <col min="13" max="13" width="8.57421875" style="4" customWidth="1"/>
    <col min="14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  <c r="M2" s="6"/>
      <c r="N2" s="11"/>
      <c r="O2" s="11"/>
      <c r="P2" s="5"/>
      <c r="Q2" s="5"/>
      <c r="R2" s="5"/>
      <c r="S2" s="12"/>
    </row>
    <row r="3" spans="1:19" ht="12.75">
      <c r="A3" s="211" t="s">
        <v>74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M4" s="3"/>
    </row>
    <row r="5" spans="1:14" ht="12.75">
      <c r="A5" s="17"/>
      <c r="B5" s="10"/>
      <c r="C5" s="211" t="s">
        <v>75</v>
      </c>
      <c r="D5" s="211"/>
      <c r="E5" s="211"/>
      <c r="F5" s="211"/>
      <c r="G5" s="211"/>
      <c r="H5" s="17">
        <v>191.5</v>
      </c>
      <c r="I5" s="10" t="s">
        <v>8</v>
      </c>
      <c r="J5" s="10"/>
      <c r="K5" s="10"/>
      <c r="L5" s="18">
        <v>0.11458333333333333</v>
      </c>
      <c r="M5" s="18">
        <v>0.11458333333333333</v>
      </c>
      <c r="N5" s="3" t="s">
        <v>9</v>
      </c>
    </row>
    <row r="6" spans="1:14" ht="12.75">
      <c r="A6" s="19"/>
      <c r="B6" s="20" t="s">
        <v>8</v>
      </c>
      <c r="C6" s="20"/>
      <c r="D6" s="21" t="s">
        <v>10</v>
      </c>
      <c r="E6" s="22" t="s">
        <v>11</v>
      </c>
      <c r="F6" s="22" t="s">
        <v>12</v>
      </c>
      <c r="G6" s="213" t="s">
        <v>13</v>
      </c>
      <c r="H6" s="213"/>
      <c r="I6" s="213"/>
      <c r="J6" s="213"/>
      <c r="K6" s="60"/>
      <c r="L6" s="18">
        <v>0.4270833333333333</v>
      </c>
      <c r="M6" s="18">
        <v>0.4270833333333333</v>
      </c>
      <c r="N6" s="16" t="s">
        <v>14</v>
      </c>
    </row>
    <row r="7" spans="1:13" ht="12.75">
      <c r="A7" s="24" t="s">
        <v>15</v>
      </c>
      <c r="B7" s="25" t="s">
        <v>16</v>
      </c>
      <c r="C7" s="25" t="s">
        <v>17</v>
      </c>
      <c r="D7" s="26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M7" s="3"/>
    </row>
    <row r="8" spans="1:12" ht="12.75" customHeight="1">
      <c r="A8" s="28"/>
      <c r="B8" s="29"/>
      <c r="C8" s="29"/>
      <c r="D8" s="31" t="s">
        <v>76</v>
      </c>
      <c r="E8" s="32"/>
      <c r="F8" s="32"/>
      <c r="G8" s="29"/>
      <c r="H8" s="30"/>
      <c r="I8" s="30"/>
      <c r="J8" s="30"/>
      <c r="K8" s="30"/>
      <c r="L8" s="33"/>
    </row>
    <row r="9" spans="1:15" ht="12.75" customHeight="1">
      <c r="A9" s="28">
        <v>0</v>
      </c>
      <c r="B9" s="28">
        <f>H5</f>
        <v>191.5</v>
      </c>
      <c r="C9" s="28">
        <v>0</v>
      </c>
      <c r="D9" s="47" t="s">
        <v>73</v>
      </c>
      <c r="E9" s="32" t="s">
        <v>68</v>
      </c>
      <c r="F9" s="32">
        <v>53</v>
      </c>
      <c r="G9" s="35">
        <f>$L$5</f>
        <v>0.11458333333333333</v>
      </c>
      <c r="H9" s="35">
        <f>$L$5</f>
        <v>0.11458333333333333</v>
      </c>
      <c r="I9" s="35">
        <f>$L$5</f>
        <v>0.11458333333333333</v>
      </c>
      <c r="J9" s="35">
        <f>$M$5</f>
        <v>0.11458333333333333</v>
      </c>
      <c r="K9" s="35">
        <f>$M$5</f>
        <v>0.11458333333333333</v>
      </c>
      <c r="L9" s="36"/>
      <c r="N9" s="4"/>
      <c r="O9" s="4"/>
    </row>
    <row r="10" spans="1:15" ht="12.75" customHeight="1">
      <c r="A10" s="28">
        <v>11</v>
      </c>
      <c r="B10" s="28">
        <f aca="true" t="shared" si="0" ref="B10:B17">B9-A10</f>
        <v>180.5</v>
      </c>
      <c r="C10" s="28">
        <f aca="true" t="shared" si="1" ref="C10:C17">C9+A10</f>
        <v>11</v>
      </c>
      <c r="D10" s="40" t="s">
        <v>77</v>
      </c>
      <c r="E10" s="32" t="s">
        <v>68</v>
      </c>
      <c r="F10" s="32"/>
      <c r="G10" s="38">
        <f aca="true" t="shared" si="2" ref="G10:G17">SUM($G$9+$O$3*C10)</f>
        <v>0.14322916666666666</v>
      </c>
      <c r="H10" s="38">
        <f aca="true" t="shared" si="3" ref="H10:H17">SUM($H$9+$P$3*C10)</f>
        <v>0.14513888888888887</v>
      </c>
      <c r="I10" s="38">
        <f aca="true" t="shared" si="4" ref="I10:I17">SUM($I$9+$Q$3*C10)</f>
        <v>0.14732142857142855</v>
      </c>
      <c r="J10" s="38">
        <f aca="true" t="shared" si="5" ref="J10:J17">SUM($J$9+$R$3*C10)</f>
        <v>0.14983974358974358</v>
      </c>
      <c r="K10" s="38">
        <f aca="true" t="shared" si="6" ref="K10:K17">SUM($K$9+$S$3*C10)</f>
        <v>0.15277777777777776</v>
      </c>
      <c r="N10" s="4"/>
      <c r="O10" s="4"/>
    </row>
    <row r="11" spans="1:15" ht="12.75" customHeight="1">
      <c r="A11" s="28">
        <v>18</v>
      </c>
      <c r="B11" s="28">
        <f t="shared" si="0"/>
        <v>162.5</v>
      </c>
      <c r="C11" s="28">
        <f t="shared" si="1"/>
        <v>29</v>
      </c>
      <c r="D11" s="39" t="s">
        <v>78</v>
      </c>
      <c r="E11" s="32" t="s">
        <v>79</v>
      </c>
      <c r="F11" s="32"/>
      <c r="G11" s="38">
        <f t="shared" si="2"/>
        <v>0.19010416666666666</v>
      </c>
      <c r="H11" s="38">
        <f t="shared" si="3"/>
        <v>0.19513888888888886</v>
      </c>
      <c r="I11" s="38">
        <f t="shared" si="4"/>
        <v>0.20089285714285715</v>
      </c>
      <c r="J11" s="38">
        <f t="shared" si="5"/>
        <v>0.20753205128205127</v>
      </c>
      <c r="K11" s="38">
        <f t="shared" si="6"/>
        <v>0.21527777777777776</v>
      </c>
      <c r="N11" s="4"/>
      <c r="O11" s="4"/>
    </row>
    <row r="12" spans="1:15" ht="12.75" customHeight="1">
      <c r="A12" s="28">
        <v>5.5</v>
      </c>
      <c r="B12" s="28">
        <f t="shared" si="0"/>
        <v>157</v>
      </c>
      <c r="C12" s="28">
        <f t="shared" si="1"/>
        <v>34.5</v>
      </c>
      <c r="D12" s="31" t="s">
        <v>80</v>
      </c>
      <c r="E12" s="32" t="s">
        <v>79</v>
      </c>
      <c r="F12" s="32"/>
      <c r="G12" s="38">
        <f t="shared" si="2"/>
        <v>0.20442708333333331</v>
      </c>
      <c r="H12" s="38">
        <f t="shared" si="3"/>
        <v>0.21041666666666664</v>
      </c>
      <c r="I12" s="38">
        <f t="shared" si="4"/>
        <v>0.21726190476190477</v>
      </c>
      <c r="J12" s="38">
        <f t="shared" si="5"/>
        <v>0.2251602564102564</v>
      </c>
      <c r="K12" s="38">
        <f t="shared" si="6"/>
        <v>0.234375</v>
      </c>
      <c r="L12" s="18"/>
      <c r="N12" s="4"/>
      <c r="O12" s="4"/>
    </row>
    <row r="13" spans="1:15" ht="12.75" customHeight="1">
      <c r="A13" s="28">
        <v>9.5</v>
      </c>
      <c r="B13" s="28">
        <f t="shared" si="0"/>
        <v>147.5</v>
      </c>
      <c r="C13" s="28">
        <f t="shared" si="1"/>
        <v>44</v>
      </c>
      <c r="D13" s="39" t="s">
        <v>81</v>
      </c>
      <c r="E13" s="32" t="s">
        <v>79</v>
      </c>
      <c r="F13" s="32"/>
      <c r="G13" s="38">
        <f t="shared" si="2"/>
        <v>0.22916666666666666</v>
      </c>
      <c r="H13" s="38">
        <f t="shared" si="3"/>
        <v>0.23680555555555555</v>
      </c>
      <c r="I13" s="38">
        <f t="shared" si="4"/>
        <v>0.24553571428571425</v>
      </c>
      <c r="J13" s="38">
        <f t="shared" si="5"/>
        <v>0.25560897435897434</v>
      </c>
      <c r="K13" s="38">
        <f t="shared" si="6"/>
        <v>0.2673611111111111</v>
      </c>
      <c r="L13" s="18"/>
      <c r="N13" s="4"/>
      <c r="O13" s="4"/>
    </row>
    <row r="14" spans="1:15" ht="12.75" customHeight="1">
      <c r="A14" s="28">
        <v>11.5</v>
      </c>
      <c r="B14" s="28">
        <f t="shared" si="0"/>
        <v>136</v>
      </c>
      <c r="C14" s="28">
        <f t="shared" si="1"/>
        <v>55.5</v>
      </c>
      <c r="D14" s="39" t="s">
        <v>82</v>
      </c>
      <c r="E14" s="43" t="s">
        <v>79</v>
      </c>
      <c r="F14" s="32"/>
      <c r="G14" s="38">
        <f t="shared" si="2"/>
        <v>0.2591145833333333</v>
      </c>
      <c r="H14" s="38">
        <f t="shared" si="3"/>
        <v>0.26875</v>
      </c>
      <c r="I14" s="38">
        <f t="shared" si="4"/>
        <v>0.27976190476190477</v>
      </c>
      <c r="J14" s="38">
        <f t="shared" si="5"/>
        <v>0.29246794871794873</v>
      </c>
      <c r="K14" s="38">
        <f t="shared" si="6"/>
        <v>0.30729166666666663</v>
      </c>
      <c r="L14" s="18"/>
      <c r="N14" s="4"/>
      <c r="O14" s="4"/>
    </row>
    <row r="15" spans="1:15" ht="12.75" customHeight="1">
      <c r="A15" s="28">
        <v>11</v>
      </c>
      <c r="B15" s="28">
        <f t="shared" si="0"/>
        <v>125</v>
      </c>
      <c r="C15" s="28">
        <f t="shared" si="1"/>
        <v>66.5</v>
      </c>
      <c r="D15" s="39" t="s">
        <v>83</v>
      </c>
      <c r="E15" s="32" t="s">
        <v>84</v>
      </c>
      <c r="F15" s="32"/>
      <c r="G15" s="38">
        <f t="shared" si="2"/>
        <v>0.28776041666666663</v>
      </c>
      <c r="H15" s="38">
        <f t="shared" si="3"/>
        <v>0.29930555555555555</v>
      </c>
      <c r="I15" s="38">
        <f t="shared" si="4"/>
        <v>0.3125</v>
      </c>
      <c r="J15" s="38">
        <f t="shared" si="5"/>
        <v>0.327724358974359</v>
      </c>
      <c r="K15" s="38">
        <f t="shared" si="6"/>
        <v>0.3454861111111111</v>
      </c>
      <c r="L15" s="18"/>
      <c r="N15" s="4"/>
      <c r="O15" s="4"/>
    </row>
    <row r="16" spans="1:15" ht="12.75" customHeight="1">
      <c r="A16" s="28">
        <v>20.5</v>
      </c>
      <c r="B16" s="28">
        <f t="shared" si="0"/>
        <v>104.5</v>
      </c>
      <c r="C16" s="28">
        <f t="shared" si="1"/>
        <v>87</v>
      </c>
      <c r="D16" s="39" t="s">
        <v>85</v>
      </c>
      <c r="E16" s="32" t="s">
        <v>84</v>
      </c>
      <c r="F16" s="32">
        <v>80</v>
      </c>
      <c r="G16" s="38">
        <f t="shared" si="2"/>
        <v>0.3411458333333333</v>
      </c>
      <c r="H16" s="38">
        <f t="shared" si="3"/>
        <v>0.35624999999999996</v>
      </c>
      <c r="I16" s="38">
        <f t="shared" si="4"/>
        <v>0.3735119047619047</v>
      </c>
      <c r="J16" s="38">
        <f t="shared" si="5"/>
        <v>0.39342948717948717</v>
      </c>
      <c r="K16" s="38">
        <f t="shared" si="6"/>
        <v>0.41666666666666663</v>
      </c>
      <c r="L16" s="18"/>
      <c r="N16" s="4"/>
      <c r="O16" s="4"/>
    </row>
    <row r="17" spans="1:15" ht="12.75" customHeight="1">
      <c r="A17" s="28">
        <v>11</v>
      </c>
      <c r="B17" s="28">
        <f t="shared" si="0"/>
        <v>93.5</v>
      </c>
      <c r="C17" s="28">
        <f t="shared" si="1"/>
        <v>98</v>
      </c>
      <c r="D17" s="34" t="s">
        <v>86</v>
      </c>
      <c r="E17" s="32"/>
      <c r="F17" s="32">
        <v>60</v>
      </c>
      <c r="G17" s="38">
        <f t="shared" si="2"/>
        <v>0.36979166666666663</v>
      </c>
      <c r="H17" s="38">
        <f t="shared" si="3"/>
        <v>0.3868055555555555</v>
      </c>
      <c r="I17" s="38">
        <f t="shared" si="4"/>
        <v>0.40624999999999994</v>
      </c>
      <c r="J17" s="38">
        <f t="shared" si="5"/>
        <v>0.4286858974358974</v>
      </c>
      <c r="K17" s="38">
        <f t="shared" si="6"/>
        <v>0.45486111111111105</v>
      </c>
      <c r="L17" s="18"/>
      <c r="N17" s="4"/>
      <c r="O17" s="4"/>
    </row>
    <row r="18" spans="1:12" ht="12.75" customHeight="1">
      <c r="A18" s="28"/>
      <c r="B18" s="28"/>
      <c r="C18" s="28"/>
      <c r="D18" s="31" t="s">
        <v>87</v>
      </c>
      <c r="E18" s="29"/>
      <c r="F18" s="29"/>
      <c r="G18" s="38"/>
      <c r="H18" s="38"/>
      <c r="I18" s="38"/>
      <c r="J18" s="38"/>
      <c r="K18" s="38"/>
      <c r="L18" s="54"/>
    </row>
    <row r="19" spans="1:12" ht="12.75" customHeight="1">
      <c r="A19" s="28"/>
      <c r="B19" s="28">
        <f>B17</f>
        <v>93.5</v>
      </c>
      <c r="C19" s="28">
        <f>C17</f>
        <v>98</v>
      </c>
      <c r="D19" s="34" t="s">
        <v>88</v>
      </c>
      <c r="E19" s="32" t="s">
        <v>89</v>
      </c>
      <c r="F19" s="32"/>
      <c r="G19" s="35">
        <f>$L$6</f>
        <v>0.4270833333333333</v>
      </c>
      <c r="H19" s="35">
        <f>$L$6</f>
        <v>0.4270833333333333</v>
      </c>
      <c r="I19" s="35">
        <f>$L$6</f>
        <v>0.4270833333333333</v>
      </c>
      <c r="J19" s="35">
        <f>$M$6</f>
        <v>0.4270833333333333</v>
      </c>
      <c r="K19" s="35">
        <f>$M$6</f>
        <v>0.4270833333333333</v>
      </c>
      <c r="L19" s="46">
        <f>A19</f>
        <v>0</v>
      </c>
    </row>
    <row r="20" spans="1:12" ht="12.75" customHeight="1">
      <c r="A20" s="28">
        <v>11</v>
      </c>
      <c r="B20" s="28">
        <f aca="true" t="shared" si="7" ref="B20:B36">B19-A20</f>
        <v>82.5</v>
      </c>
      <c r="C20" s="28">
        <f aca="true" t="shared" si="8" ref="C20:C36">C19+A20</f>
        <v>109</v>
      </c>
      <c r="D20" s="40" t="s">
        <v>90</v>
      </c>
      <c r="E20" s="32" t="s">
        <v>89</v>
      </c>
      <c r="F20" s="32"/>
      <c r="G20" s="38">
        <f aca="true" t="shared" si="9" ref="G20:G36">SUM($G$19+$O$3*L20)</f>
        <v>0.45572916666666663</v>
      </c>
      <c r="H20" s="38">
        <f aca="true" t="shared" si="10" ref="H20:H36">SUM($G$19+$P$3*L20)</f>
        <v>0.4576388888888889</v>
      </c>
      <c r="I20" s="38">
        <f aca="true" t="shared" si="11" ref="I20:I36">SUM($I$19+$Q$3*L20)</f>
        <v>0.45982142857142855</v>
      </c>
      <c r="J20" s="38">
        <f aca="true" t="shared" si="12" ref="J20:J36">SUM($J$19+$R$3*L20)</f>
        <v>0.46233974358974356</v>
      </c>
      <c r="K20" s="38">
        <f aca="true" t="shared" si="13" ref="K20:K36">SUM($K$19+$S$3*L20)</f>
        <v>0.46527777777777773</v>
      </c>
      <c r="L20" s="46">
        <f aca="true" t="shared" si="14" ref="L20:L36">A20+L19</f>
        <v>11</v>
      </c>
    </row>
    <row r="21" spans="1:12" ht="12.75" customHeight="1">
      <c r="A21" s="28">
        <v>4</v>
      </c>
      <c r="B21" s="28">
        <f t="shared" si="7"/>
        <v>78.5</v>
      </c>
      <c r="C21" s="28">
        <f t="shared" si="8"/>
        <v>113</v>
      </c>
      <c r="D21" s="40" t="s">
        <v>91</v>
      </c>
      <c r="E21" s="32" t="s">
        <v>89</v>
      </c>
      <c r="F21" s="32"/>
      <c r="G21" s="38">
        <f t="shared" si="9"/>
        <v>0.4661458333333333</v>
      </c>
      <c r="H21" s="38">
        <f t="shared" si="10"/>
        <v>0.46875</v>
      </c>
      <c r="I21" s="38">
        <f t="shared" si="11"/>
        <v>0.47172619047619047</v>
      </c>
      <c r="J21" s="38">
        <f t="shared" si="12"/>
        <v>0.4751602564102564</v>
      </c>
      <c r="K21" s="38">
        <f t="shared" si="13"/>
        <v>0.47916666666666663</v>
      </c>
      <c r="L21" s="46">
        <f t="shared" si="14"/>
        <v>15</v>
      </c>
    </row>
    <row r="22" spans="1:12" ht="12.75" customHeight="1">
      <c r="A22" s="28">
        <v>6</v>
      </c>
      <c r="B22" s="28">
        <f t="shared" si="7"/>
        <v>72.5</v>
      </c>
      <c r="C22" s="28">
        <f t="shared" si="8"/>
        <v>119</v>
      </c>
      <c r="D22" s="31" t="s">
        <v>92</v>
      </c>
      <c r="E22" s="32" t="s">
        <v>89</v>
      </c>
      <c r="F22" s="32"/>
      <c r="G22" s="38">
        <f t="shared" si="9"/>
        <v>0.4817708333333333</v>
      </c>
      <c r="H22" s="38">
        <f t="shared" si="10"/>
        <v>0.48541666666666666</v>
      </c>
      <c r="I22" s="38">
        <f t="shared" si="11"/>
        <v>0.4895833333333333</v>
      </c>
      <c r="J22" s="38">
        <f t="shared" si="12"/>
        <v>0.4943910256410256</v>
      </c>
      <c r="K22" s="38">
        <f t="shared" si="13"/>
        <v>0.5</v>
      </c>
      <c r="L22" s="46">
        <f t="shared" si="14"/>
        <v>21</v>
      </c>
    </row>
    <row r="23" spans="1:12" ht="12.75" customHeight="1">
      <c r="A23" s="28">
        <v>1</v>
      </c>
      <c r="B23" s="28">
        <f t="shared" si="7"/>
        <v>71.5</v>
      </c>
      <c r="C23" s="28">
        <f t="shared" si="8"/>
        <v>120</v>
      </c>
      <c r="D23" s="40" t="s">
        <v>93</v>
      </c>
      <c r="E23" s="32" t="s">
        <v>94</v>
      </c>
      <c r="F23" s="32"/>
      <c r="G23" s="38">
        <f t="shared" si="9"/>
        <v>0.484375</v>
      </c>
      <c r="H23" s="38">
        <f t="shared" si="10"/>
        <v>0.48819444444444443</v>
      </c>
      <c r="I23" s="38">
        <f t="shared" si="11"/>
        <v>0.4925595238095238</v>
      </c>
      <c r="J23" s="38">
        <f t="shared" si="12"/>
        <v>0.49759615384615385</v>
      </c>
      <c r="K23" s="38">
        <f t="shared" si="13"/>
        <v>0.5034722222222222</v>
      </c>
      <c r="L23" s="46">
        <f t="shared" si="14"/>
        <v>22</v>
      </c>
    </row>
    <row r="24" spans="1:12" ht="12.75" customHeight="1">
      <c r="A24" s="28">
        <v>2</v>
      </c>
      <c r="B24" s="28">
        <f t="shared" si="7"/>
        <v>69.5</v>
      </c>
      <c r="C24" s="28">
        <f t="shared" si="8"/>
        <v>122</v>
      </c>
      <c r="D24" s="61" t="s">
        <v>95</v>
      </c>
      <c r="E24" s="62" t="s">
        <v>94</v>
      </c>
      <c r="F24" s="32"/>
      <c r="G24" s="38">
        <f t="shared" si="9"/>
        <v>0.4895833333333333</v>
      </c>
      <c r="H24" s="38">
        <f t="shared" si="10"/>
        <v>0.49374999999999997</v>
      </c>
      <c r="I24" s="38">
        <f t="shared" si="11"/>
        <v>0.49851190476190477</v>
      </c>
      <c r="J24" s="38">
        <f t="shared" si="12"/>
        <v>0.5040064102564102</v>
      </c>
      <c r="K24" s="38">
        <f t="shared" si="13"/>
        <v>0.5104166666666666</v>
      </c>
      <c r="L24" s="46">
        <f t="shared" si="14"/>
        <v>24</v>
      </c>
    </row>
    <row r="25" spans="1:12" ht="12.75" customHeight="1">
      <c r="A25" s="28">
        <v>2</v>
      </c>
      <c r="B25" s="28">
        <f t="shared" si="7"/>
        <v>67.5</v>
      </c>
      <c r="C25" s="28">
        <f t="shared" si="8"/>
        <v>124</v>
      </c>
      <c r="D25" s="40" t="s">
        <v>96</v>
      </c>
      <c r="E25" s="32" t="s">
        <v>94</v>
      </c>
      <c r="F25" s="32"/>
      <c r="G25" s="38">
        <f t="shared" si="9"/>
        <v>0.49479166666666663</v>
      </c>
      <c r="H25" s="38">
        <f t="shared" si="10"/>
        <v>0.49930555555555556</v>
      </c>
      <c r="I25" s="38">
        <f t="shared" si="11"/>
        <v>0.5044642857142857</v>
      </c>
      <c r="J25" s="38">
        <f t="shared" si="12"/>
        <v>0.5104166666666666</v>
      </c>
      <c r="K25" s="38">
        <f t="shared" si="13"/>
        <v>0.517361111111111</v>
      </c>
      <c r="L25" s="46">
        <f t="shared" si="14"/>
        <v>26</v>
      </c>
    </row>
    <row r="26" spans="1:12" ht="12.75" customHeight="1">
      <c r="A26" s="28">
        <v>5</v>
      </c>
      <c r="B26" s="28">
        <f t="shared" si="7"/>
        <v>62.5</v>
      </c>
      <c r="C26" s="28">
        <f t="shared" si="8"/>
        <v>129</v>
      </c>
      <c r="D26" s="40" t="s">
        <v>97</v>
      </c>
      <c r="E26" s="62" t="s">
        <v>94</v>
      </c>
      <c r="F26" s="32"/>
      <c r="G26" s="38">
        <f t="shared" si="9"/>
        <v>0.5078125</v>
      </c>
      <c r="H26" s="38">
        <f t="shared" si="10"/>
        <v>0.5131944444444444</v>
      </c>
      <c r="I26" s="38">
        <f t="shared" si="11"/>
        <v>0.519345238095238</v>
      </c>
      <c r="J26" s="38">
        <f t="shared" si="12"/>
        <v>0.5264423076923077</v>
      </c>
      <c r="K26" s="38">
        <f t="shared" si="13"/>
        <v>0.5347222222222222</v>
      </c>
      <c r="L26" s="46">
        <f t="shared" si="14"/>
        <v>31</v>
      </c>
    </row>
    <row r="27" spans="1:12" ht="12.75" customHeight="1">
      <c r="A27" s="28">
        <v>5.5</v>
      </c>
      <c r="B27" s="28">
        <f t="shared" si="7"/>
        <v>57</v>
      </c>
      <c r="C27" s="28">
        <f t="shared" si="8"/>
        <v>134.5</v>
      </c>
      <c r="D27" s="40" t="s">
        <v>98</v>
      </c>
      <c r="E27" s="62" t="s">
        <v>99</v>
      </c>
      <c r="F27" s="32">
        <v>178</v>
      </c>
      <c r="G27" s="38">
        <f t="shared" si="9"/>
        <v>0.5221354166666666</v>
      </c>
      <c r="H27" s="38">
        <f t="shared" si="10"/>
        <v>0.5284722222222222</v>
      </c>
      <c r="I27" s="38">
        <f t="shared" si="11"/>
        <v>0.5357142857142857</v>
      </c>
      <c r="J27" s="38">
        <f t="shared" si="12"/>
        <v>0.5440705128205128</v>
      </c>
      <c r="K27" s="38">
        <f t="shared" si="13"/>
        <v>0.5538194444444444</v>
      </c>
      <c r="L27" s="46">
        <f t="shared" si="14"/>
        <v>36.5</v>
      </c>
    </row>
    <row r="28" spans="1:12" ht="12.75" customHeight="1">
      <c r="A28" s="28">
        <v>9</v>
      </c>
      <c r="B28" s="28">
        <f t="shared" si="7"/>
        <v>48</v>
      </c>
      <c r="C28" s="28">
        <f t="shared" si="8"/>
        <v>143.5</v>
      </c>
      <c r="D28" s="61" t="s">
        <v>100</v>
      </c>
      <c r="E28" s="62" t="s">
        <v>99</v>
      </c>
      <c r="F28" s="32">
        <v>109</v>
      </c>
      <c r="G28" s="38">
        <f t="shared" si="9"/>
        <v>0.5455729166666666</v>
      </c>
      <c r="H28" s="38">
        <f t="shared" si="10"/>
        <v>0.5534722222222221</v>
      </c>
      <c r="I28" s="38">
        <f t="shared" si="11"/>
        <v>0.5625</v>
      </c>
      <c r="J28" s="38">
        <f t="shared" si="12"/>
        <v>0.5729166666666666</v>
      </c>
      <c r="K28" s="38">
        <f t="shared" si="13"/>
        <v>0.5850694444444444</v>
      </c>
      <c r="L28" s="46">
        <f t="shared" si="14"/>
        <v>45.5</v>
      </c>
    </row>
    <row r="29" spans="1:12" ht="12.75" customHeight="1">
      <c r="A29" s="28">
        <v>7.5</v>
      </c>
      <c r="B29" s="28">
        <f t="shared" si="7"/>
        <v>40.5</v>
      </c>
      <c r="C29" s="28">
        <f t="shared" si="8"/>
        <v>151</v>
      </c>
      <c r="D29" s="61" t="s">
        <v>101</v>
      </c>
      <c r="E29" s="208" t="s">
        <v>99</v>
      </c>
      <c r="F29" s="32">
        <v>196</v>
      </c>
      <c r="G29" s="38">
        <f t="shared" si="9"/>
        <v>0.5651041666666666</v>
      </c>
      <c r="H29" s="38">
        <f t="shared" si="10"/>
        <v>0.5743055555555555</v>
      </c>
      <c r="I29" s="38">
        <f t="shared" si="11"/>
        <v>0.5848214285714286</v>
      </c>
      <c r="J29" s="38">
        <f t="shared" si="12"/>
        <v>0.5969551282051282</v>
      </c>
      <c r="K29" s="38">
        <f t="shared" si="13"/>
        <v>0.611111111111111</v>
      </c>
      <c r="L29" s="46">
        <f t="shared" si="14"/>
        <v>53</v>
      </c>
    </row>
    <row r="30" spans="1:12" ht="12.75" customHeight="1">
      <c r="A30" s="28">
        <v>7</v>
      </c>
      <c r="B30" s="28">
        <f t="shared" si="7"/>
        <v>33.5</v>
      </c>
      <c r="C30" s="28">
        <f t="shared" si="8"/>
        <v>158</v>
      </c>
      <c r="D30" s="61" t="s">
        <v>102</v>
      </c>
      <c r="E30" s="62" t="s">
        <v>103</v>
      </c>
      <c r="F30" s="32"/>
      <c r="G30" s="38">
        <f t="shared" si="9"/>
        <v>0.5833333333333333</v>
      </c>
      <c r="H30" s="38">
        <f t="shared" si="10"/>
        <v>0.59375</v>
      </c>
      <c r="I30" s="38">
        <f t="shared" si="11"/>
        <v>0.6056547619047619</v>
      </c>
      <c r="J30" s="38">
        <f t="shared" si="12"/>
        <v>0.6193910256410255</v>
      </c>
      <c r="K30" s="38">
        <f t="shared" si="13"/>
        <v>0.6354166666666666</v>
      </c>
      <c r="L30" s="46">
        <f t="shared" si="14"/>
        <v>60</v>
      </c>
    </row>
    <row r="31" spans="1:12" ht="12.75" customHeight="1">
      <c r="A31" s="28">
        <v>0.5</v>
      </c>
      <c r="B31" s="28">
        <f t="shared" si="7"/>
        <v>33</v>
      </c>
      <c r="C31" s="28">
        <f t="shared" si="8"/>
        <v>158.5</v>
      </c>
      <c r="D31" s="40" t="s">
        <v>104</v>
      </c>
      <c r="E31" s="62" t="s">
        <v>105</v>
      </c>
      <c r="F31" s="32">
        <v>218</v>
      </c>
      <c r="G31" s="38">
        <f t="shared" si="9"/>
        <v>0.5846354166666666</v>
      </c>
      <c r="H31" s="38">
        <f t="shared" si="10"/>
        <v>0.5951388888888889</v>
      </c>
      <c r="I31" s="38">
        <f t="shared" si="11"/>
        <v>0.6071428571428571</v>
      </c>
      <c r="J31" s="38">
        <f t="shared" si="12"/>
        <v>0.6209935897435898</v>
      </c>
      <c r="K31" s="38">
        <f t="shared" si="13"/>
        <v>0.6371527777777777</v>
      </c>
      <c r="L31" s="46">
        <f t="shared" si="14"/>
        <v>60.5</v>
      </c>
    </row>
    <row r="32" spans="1:12" ht="12.75" customHeight="1">
      <c r="A32" s="28">
        <v>7</v>
      </c>
      <c r="B32" s="28">
        <f t="shared" si="7"/>
        <v>26</v>
      </c>
      <c r="C32" s="28">
        <f t="shared" si="8"/>
        <v>165.5</v>
      </c>
      <c r="D32" s="61" t="s">
        <v>106</v>
      </c>
      <c r="E32" s="62" t="s">
        <v>107</v>
      </c>
      <c r="F32" s="32"/>
      <c r="G32" s="38">
        <f t="shared" si="9"/>
        <v>0.6028645833333333</v>
      </c>
      <c r="H32" s="38">
        <f t="shared" si="10"/>
        <v>0.6145833333333333</v>
      </c>
      <c r="I32" s="38">
        <f t="shared" si="11"/>
        <v>0.6279761904761905</v>
      </c>
      <c r="J32" s="38">
        <f t="shared" si="12"/>
        <v>0.6434294871794871</v>
      </c>
      <c r="K32" s="38">
        <f t="shared" si="13"/>
        <v>0.6614583333333333</v>
      </c>
      <c r="L32" s="46">
        <f t="shared" si="14"/>
        <v>67.5</v>
      </c>
    </row>
    <row r="33" spans="1:12" ht="12.75" customHeight="1">
      <c r="A33" s="28">
        <v>7</v>
      </c>
      <c r="B33" s="28">
        <f t="shared" si="7"/>
        <v>19</v>
      </c>
      <c r="C33" s="28">
        <f t="shared" si="8"/>
        <v>172.5</v>
      </c>
      <c r="D33" s="61" t="s">
        <v>108</v>
      </c>
      <c r="E33" s="62" t="s">
        <v>107</v>
      </c>
      <c r="F33" s="32"/>
      <c r="G33" s="38">
        <f t="shared" si="9"/>
        <v>0.62109375</v>
      </c>
      <c r="H33" s="38">
        <f t="shared" si="10"/>
        <v>0.6340277777777777</v>
      </c>
      <c r="I33" s="38">
        <f t="shared" si="11"/>
        <v>0.6488095238095237</v>
      </c>
      <c r="J33" s="38">
        <f t="shared" si="12"/>
        <v>0.6658653846153846</v>
      </c>
      <c r="K33" s="38">
        <f t="shared" si="13"/>
        <v>0.6857638888888888</v>
      </c>
      <c r="L33" s="46">
        <f t="shared" si="14"/>
        <v>74.5</v>
      </c>
    </row>
    <row r="34" spans="1:12" ht="12.75" customHeight="1">
      <c r="A34" s="28">
        <v>7</v>
      </c>
      <c r="B34" s="28">
        <f t="shared" si="7"/>
        <v>12</v>
      </c>
      <c r="C34" s="28">
        <f t="shared" si="8"/>
        <v>179.5</v>
      </c>
      <c r="D34" s="40" t="s">
        <v>109</v>
      </c>
      <c r="E34" s="62" t="s">
        <v>107</v>
      </c>
      <c r="F34" s="32"/>
      <c r="G34" s="38">
        <f t="shared" si="9"/>
        <v>0.6393229166666666</v>
      </c>
      <c r="H34" s="38">
        <f t="shared" si="10"/>
        <v>0.6534722222222222</v>
      </c>
      <c r="I34" s="38">
        <f t="shared" si="11"/>
        <v>0.6696428571428571</v>
      </c>
      <c r="J34" s="38">
        <f t="shared" si="12"/>
        <v>0.688301282051282</v>
      </c>
      <c r="K34" s="38">
        <f t="shared" si="13"/>
        <v>0.7100694444444444</v>
      </c>
      <c r="L34" s="46">
        <f t="shared" si="14"/>
        <v>81.5</v>
      </c>
    </row>
    <row r="35" spans="1:12" ht="12.75" customHeight="1">
      <c r="A35" s="63">
        <v>2</v>
      </c>
      <c r="B35" s="28">
        <f t="shared" si="7"/>
        <v>10</v>
      </c>
      <c r="C35" s="28">
        <f t="shared" si="8"/>
        <v>181.5</v>
      </c>
      <c r="D35" s="40" t="s">
        <v>110</v>
      </c>
      <c r="E35" s="62" t="s">
        <v>111</v>
      </c>
      <c r="F35" s="32"/>
      <c r="G35" s="38">
        <f t="shared" si="9"/>
        <v>0.64453125</v>
      </c>
      <c r="H35" s="38">
        <f t="shared" si="10"/>
        <v>0.6590277777777778</v>
      </c>
      <c r="I35" s="38">
        <f t="shared" si="11"/>
        <v>0.675595238095238</v>
      </c>
      <c r="J35" s="38">
        <f t="shared" si="12"/>
        <v>0.6947115384615384</v>
      </c>
      <c r="K35" s="38">
        <f t="shared" si="13"/>
        <v>0.7170138888888888</v>
      </c>
      <c r="L35" s="46">
        <f t="shared" si="14"/>
        <v>83.5</v>
      </c>
    </row>
    <row r="36" spans="1:12" ht="12.75" customHeight="1">
      <c r="A36" s="63">
        <v>10</v>
      </c>
      <c r="B36" s="28">
        <f t="shared" si="7"/>
        <v>0</v>
      </c>
      <c r="C36" s="28">
        <f t="shared" si="8"/>
        <v>191.5</v>
      </c>
      <c r="D36" s="64" t="s">
        <v>112</v>
      </c>
      <c r="E36" s="62"/>
      <c r="F36" s="32"/>
      <c r="G36" s="38">
        <f t="shared" si="9"/>
        <v>0.6705729166666666</v>
      </c>
      <c r="H36" s="38">
        <f t="shared" si="10"/>
        <v>0.6868055555555554</v>
      </c>
      <c r="I36" s="38">
        <f t="shared" si="11"/>
        <v>0.7053571428571428</v>
      </c>
      <c r="J36" s="38">
        <f t="shared" si="12"/>
        <v>0.7267628205128205</v>
      </c>
      <c r="K36" s="38">
        <f t="shared" si="13"/>
        <v>0.751736111111111</v>
      </c>
      <c r="L36" s="46">
        <f t="shared" si="14"/>
        <v>93.5</v>
      </c>
    </row>
    <row r="37" spans="1:12" ht="12.75" customHeight="1">
      <c r="A37" s="63"/>
      <c r="B37" s="28"/>
      <c r="C37" s="28"/>
      <c r="D37" s="61"/>
      <c r="E37" s="62"/>
      <c r="F37" s="32"/>
      <c r="G37" s="38"/>
      <c r="H37" s="38"/>
      <c r="I37" s="38"/>
      <c r="J37" s="38"/>
      <c r="K37" s="38"/>
      <c r="L37" s="46"/>
    </row>
    <row r="38" spans="1:12" ht="12.75" customHeight="1">
      <c r="A38" s="63"/>
      <c r="B38" s="28"/>
      <c r="C38" s="28"/>
      <c r="D38" s="65"/>
      <c r="E38" s="62"/>
      <c r="F38" s="32"/>
      <c r="G38" s="38"/>
      <c r="H38" s="38"/>
      <c r="I38" s="38"/>
      <c r="J38" s="38"/>
      <c r="K38" s="38"/>
      <c r="L38" s="46"/>
    </row>
    <row r="39" spans="1:12" ht="12.75" customHeight="1">
      <c r="A39" s="63"/>
      <c r="B39" s="28"/>
      <c r="C39" s="28"/>
      <c r="D39" s="61"/>
      <c r="E39" s="62"/>
      <c r="F39" s="32"/>
      <c r="G39" s="38"/>
      <c r="H39" s="38"/>
      <c r="I39" s="38"/>
      <c r="J39" s="38"/>
      <c r="K39" s="38"/>
      <c r="L39" s="46"/>
    </row>
    <row r="40" spans="1:12" ht="12.75" customHeight="1">
      <c r="A40" s="63"/>
      <c r="B40" s="28"/>
      <c r="C40" s="28"/>
      <c r="D40" s="61"/>
      <c r="E40" s="62"/>
      <c r="F40" s="32"/>
      <c r="G40" s="38"/>
      <c r="H40" s="38"/>
      <c r="I40" s="38"/>
      <c r="J40" s="38"/>
      <c r="K40" s="38"/>
      <c r="L40" s="46"/>
    </row>
    <row r="41" spans="1:12" ht="12.75" customHeight="1">
      <c r="A41" s="63"/>
      <c r="B41" s="28"/>
      <c r="C41" s="28"/>
      <c r="D41" s="64"/>
      <c r="E41" s="62"/>
      <c r="F41" s="32"/>
      <c r="G41" s="38"/>
      <c r="H41" s="38"/>
      <c r="I41" s="38"/>
      <c r="J41" s="38"/>
      <c r="K41" s="38"/>
      <c r="L41" s="46"/>
    </row>
    <row r="42" spans="1:12" ht="12.75" customHeight="1">
      <c r="A42" s="63"/>
      <c r="B42" s="28"/>
      <c r="C42" s="28"/>
      <c r="D42" s="61"/>
      <c r="E42" s="62"/>
      <c r="F42" s="32"/>
      <c r="G42" s="38"/>
      <c r="H42" s="38"/>
      <c r="I42" s="38"/>
      <c r="J42" s="38"/>
      <c r="K42" s="38"/>
      <c r="L42" s="46"/>
    </row>
    <row r="43" spans="1:12" ht="12.75" customHeight="1">
      <c r="A43" s="63"/>
      <c r="B43" s="28"/>
      <c r="C43" s="28"/>
      <c r="D43" s="61"/>
      <c r="E43" s="62"/>
      <c r="F43" s="32"/>
      <c r="G43" s="38"/>
      <c r="H43" s="38"/>
      <c r="I43" s="38"/>
      <c r="J43" s="38"/>
      <c r="K43" s="38"/>
      <c r="L43" s="46"/>
    </row>
    <row r="44" spans="1:12" ht="12.75" customHeight="1">
      <c r="A44" s="63"/>
      <c r="B44" s="28"/>
      <c r="C44" s="28"/>
      <c r="D44" s="61"/>
      <c r="E44" s="62"/>
      <c r="F44" s="32"/>
      <c r="G44" s="38"/>
      <c r="H44" s="38"/>
      <c r="I44" s="38"/>
      <c r="J44" s="38"/>
      <c r="K44" s="38"/>
      <c r="L44" s="46"/>
    </row>
    <row r="45" spans="1:12" ht="12.75" customHeight="1">
      <c r="A45" s="63"/>
      <c r="B45" s="28"/>
      <c r="C45" s="28"/>
      <c r="D45" s="61"/>
      <c r="E45" s="62"/>
      <c r="F45" s="32"/>
      <c r="G45" s="38"/>
      <c r="H45" s="38"/>
      <c r="I45" s="38"/>
      <c r="J45" s="38"/>
      <c r="K45" s="38"/>
      <c r="L45" s="46"/>
    </row>
    <row r="46" spans="1:14" ht="12.75" customHeight="1">
      <c r="A46" s="28"/>
      <c r="B46" s="29"/>
      <c r="C46" s="28"/>
      <c r="D46" s="48"/>
      <c r="E46" s="29"/>
      <c r="F46" s="67"/>
      <c r="G46" s="29"/>
      <c r="H46" s="29"/>
      <c r="I46" s="38"/>
      <c r="J46" s="38"/>
      <c r="K46" s="38"/>
      <c r="L46" s="18"/>
      <c r="M46" s="53"/>
      <c r="N46" s="53"/>
    </row>
    <row r="47" spans="1:14" ht="12.75" customHeight="1">
      <c r="A47" s="28"/>
      <c r="B47" s="28"/>
      <c r="C47" s="68"/>
      <c r="D47" s="41"/>
      <c r="E47" s="29"/>
      <c r="F47" s="29"/>
      <c r="G47" s="29"/>
      <c r="H47" s="30"/>
      <c r="I47" s="69"/>
      <c r="J47" s="35"/>
      <c r="K47" s="35"/>
      <c r="L47" s="66"/>
      <c r="M47" s="53"/>
      <c r="N47" s="53"/>
    </row>
    <row r="48" spans="1:14" ht="12.75" customHeight="1">
      <c r="A48" s="28"/>
      <c r="B48" s="28"/>
      <c r="C48" s="29"/>
      <c r="D48" s="41"/>
      <c r="E48" s="29"/>
      <c r="F48" s="29"/>
      <c r="G48" s="29"/>
      <c r="H48" s="30"/>
      <c r="I48" s="70"/>
      <c r="J48" s="38"/>
      <c r="K48" s="38"/>
      <c r="L48" s="18"/>
      <c r="M48" s="53"/>
      <c r="N48" s="53"/>
    </row>
    <row r="49" spans="1:12" ht="12.75" customHeight="1">
      <c r="A49" s="28"/>
      <c r="B49" s="28"/>
      <c r="C49" s="68"/>
      <c r="D49" s="71"/>
      <c r="E49" s="30"/>
      <c r="F49" s="30"/>
      <c r="G49" s="29"/>
      <c r="H49" s="30"/>
      <c r="I49" s="70"/>
      <c r="J49" s="38"/>
      <c r="K49" s="38"/>
      <c r="L49" s="18"/>
    </row>
    <row r="50" spans="1:12" ht="12.75" customHeight="1">
      <c r="A50" s="28"/>
      <c r="B50" s="29"/>
      <c r="C50" s="68"/>
      <c r="D50" s="71"/>
      <c r="E50" s="30"/>
      <c r="F50" s="30"/>
      <c r="G50" s="29"/>
      <c r="H50" s="30"/>
      <c r="I50" s="70"/>
      <c r="J50" s="38"/>
      <c r="K50" s="38"/>
      <c r="L50" s="18"/>
    </row>
    <row r="51" spans="1:12" ht="12.75" customHeight="1">
      <c r="A51" s="28"/>
      <c r="B51" s="28"/>
      <c r="C51" s="68"/>
      <c r="D51" s="71"/>
      <c r="E51" s="30"/>
      <c r="F51" s="30"/>
      <c r="G51" s="29"/>
      <c r="H51" s="30"/>
      <c r="I51" s="70"/>
      <c r="J51" s="38"/>
      <c r="K51" s="38"/>
      <c r="L51" s="18"/>
    </row>
    <row r="52" spans="1:12" ht="12.75" customHeight="1">
      <c r="A52" s="28"/>
      <c r="B52" s="29"/>
      <c r="C52" s="29"/>
      <c r="D52" s="41"/>
      <c r="E52" s="29"/>
      <c r="F52" s="29"/>
      <c r="G52" s="29"/>
      <c r="H52" s="29"/>
      <c r="I52" s="29"/>
      <c r="J52" s="29"/>
      <c r="K52" s="29"/>
      <c r="L52" s="18"/>
    </row>
    <row r="53" spans="1:13" ht="12.75" customHeight="1">
      <c r="A53" s="28"/>
      <c r="B53" s="28"/>
      <c r="C53" s="68"/>
      <c r="D53" s="74"/>
      <c r="E53" s="30"/>
      <c r="F53" s="74"/>
      <c r="G53" s="29"/>
      <c r="H53" s="30"/>
      <c r="I53" s="70"/>
      <c r="J53" s="38"/>
      <c r="K53" s="38"/>
      <c r="L53" s="18"/>
      <c r="M53" s="16"/>
    </row>
    <row r="54" spans="1:13" ht="12.75" customHeight="1">
      <c r="A54" s="28"/>
      <c r="B54" s="28"/>
      <c r="C54" s="68"/>
      <c r="D54" s="75"/>
      <c r="E54" s="30"/>
      <c r="F54" s="74"/>
      <c r="G54" s="29"/>
      <c r="H54" s="30"/>
      <c r="I54" s="70"/>
      <c r="J54" s="38"/>
      <c r="K54" s="38"/>
      <c r="L54" s="18"/>
      <c r="M54" s="16"/>
    </row>
    <row r="55" spans="1:13" ht="12.75" customHeight="1">
      <c r="A55" s="28"/>
      <c r="B55" s="29"/>
      <c r="C55" s="68"/>
      <c r="D55" s="76"/>
      <c r="E55" s="30"/>
      <c r="F55" s="74"/>
      <c r="G55" s="29"/>
      <c r="H55" s="30"/>
      <c r="I55" s="77"/>
      <c r="J55" s="78"/>
      <c r="K55" s="78"/>
      <c r="L55" s="72"/>
      <c r="M55" s="16"/>
    </row>
    <row r="56" ht="12.75" customHeight="1">
      <c r="L56" s="73"/>
    </row>
    <row r="57" spans="12:13" ht="12.75" customHeight="1">
      <c r="L57" s="73"/>
      <c r="M57" s="16"/>
    </row>
    <row r="58" spans="12:13" ht="12.75" customHeight="1">
      <c r="L58" s="54"/>
      <c r="M58" s="16"/>
    </row>
    <row r="59" spans="12:13" ht="12.75" customHeight="1">
      <c r="L59" s="73"/>
      <c r="M59" s="16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7">
    <mergeCell ref="A4:K4"/>
    <mergeCell ref="C5:G5"/>
    <mergeCell ref="G6:J6"/>
    <mergeCell ref="L1:M1"/>
    <mergeCell ref="A1:K1"/>
    <mergeCell ref="A2:K2"/>
    <mergeCell ref="A3:K3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5" r:id="rId1"/>
  <headerFooter alignWithMargins="0">
    <oddFooter>&amp;L&amp;F   &amp;D  &amp;T&amp;R&amp;8Les communes  en lettres majuscules sont des
 chefs-lieuxde cantons,  de sous-préfectures ou préfectures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="75" zoomScaleNormal="75" zoomScalePageLayoutView="0" workbookViewId="0" topLeftCell="A1">
      <selection activeCell="A1" sqref="A1:K1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00390625" style="3" customWidth="1"/>
    <col min="5" max="10" width="7.7109375" style="2" customWidth="1"/>
    <col min="11" max="11" width="7.7109375" style="79" customWidth="1"/>
    <col min="12" max="14" width="8.851562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  <c r="M2" s="6"/>
      <c r="N2" s="11"/>
      <c r="O2" s="11"/>
      <c r="P2" s="5"/>
      <c r="Q2" s="5"/>
      <c r="R2" s="5"/>
      <c r="S2" s="12"/>
    </row>
    <row r="3" spans="1:19" ht="12.75">
      <c r="A3" s="211" t="s">
        <v>113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" customHeight="1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54"/>
    </row>
    <row r="5" spans="1:14" ht="12.75">
      <c r="A5" s="17"/>
      <c r="B5" s="10"/>
      <c r="C5" s="211" t="s">
        <v>114</v>
      </c>
      <c r="D5" s="211"/>
      <c r="E5" s="211"/>
      <c r="F5" s="211"/>
      <c r="G5" s="211"/>
      <c r="H5" s="17">
        <v>190.5</v>
      </c>
      <c r="I5" s="10" t="s">
        <v>8</v>
      </c>
      <c r="J5" s="10"/>
      <c r="K5" s="80"/>
      <c r="L5" s="18">
        <v>0.10416666666666667</v>
      </c>
      <c r="M5" s="18">
        <v>0.10416666666666667</v>
      </c>
      <c r="N5" s="3" t="s">
        <v>9</v>
      </c>
    </row>
    <row r="6" spans="1:14" ht="12.75">
      <c r="A6" s="19"/>
      <c r="B6" s="20" t="s">
        <v>8</v>
      </c>
      <c r="C6" s="81"/>
      <c r="D6" s="21" t="s">
        <v>10</v>
      </c>
      <c r="E6" s="22" t="s">
        <v>11</v>
      </c>
      <c r="F6" s="22" t="s">
        <v>12</v>
      </c>
      <c r="G6" s="213" t="s">
        <v>13</v>
      </c>
      <c r="H6" s="213"/>
      <c r="I6" s="213"/>
      <c r="J6" s="213"/>
      <c r="K6" s="213"/>
      <c r="L6" s="18">
        <v>0.4375</v>
      </c>
      <c r="M6" s="18">
        <v>0.4375</v>
      </c>
      <c r="N6" s="16" t="s">
        <v>14</v>
      </c>
    </row>
    <row r="7" spans="1:13" ht="12.75">
      <c r="A7" s="24" t="s">
        <v>15</v>
      </c>
      <c r="B7" s="25" t="s">
        <v>16</v>
      </c>
      <c r="C7" s="25" t="s">
        <v>17</v>
      </c>
      <c r="D7" s="26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  <c r="M7" s="4"/>
    </row>
    <row r="8" spans="1:13" ht="12.75">
      <c r="A8" s="28"/>
      <c r="B8" s="29"/>
      <c r="C8" s="28"/>
      <c r="D8" s="31" t="s">
        <v>115</v>
      </c>
      <c r="E8" s="32"/>
      <c r="F8" s="32"/>
      <c r="G8" s="29"/>
      <c r="H8" s="30"/>
      <c r="I8" s="30"/>
      <c r="J8" s="30"/>
      <c r="K8" s="30"/>
      <c r="L8" s="33"/>
      <c r="M8" s="4"/>
    </row>
    <row r="9" spans="1:15" ht="12.75">
      <c r="A9" s="28">
        <v>0</v>
      </c>
      <c r="B9" s="28">
        <f>H5</f>
        <v>190.5</v>
      </c>
      <c r="C9" s="28">
        <v>0</v>
      </c>
      <c r="D9" s="64" t="s">
        <v>116</v>
      </c>
      <c r="E9" s="32" t="s">
        <v>111</v>
      </c>
      <c r="F9" s="32"/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82"/>
      <c r="M9" s="83"/>
      <c r="N9" s="83"/>
      <c r="O9" s="83"/>
    </row>
    <row r="10" spans="1:15" ht="12.75">
      <c r="A10" s="28">
        <v>7</v>
      </c>
      <c r="B10" s="28">
        <f aca="true" t="shared" si="0" ref="B10:B34">B9-A10</f>
        <v>183.5</v>
      </c>
      <c r="C10" s="28">
        <f aca="true" t="shared" si="1" ref="C10:C34">C9+A10</f>
        <v>7</v>
      </c>
      <c r="D10" s="67" t="s">
        <v>788</v>
      </c>
      <c r="E10" s="32" t="s">
        <v>111</v>
      </c>
      <c r="F10" s="32"/>
      <c r="G10" s="38">
        <f aca="true" t="shared" si="2" ref="G10:G34">SUM($G$9+$O$3*C10)</f>
        <v>0.12239583333333334</v>
      </c>
      <c r="H10" s="38">
        <f aca="true" t="shared" si="3" ref="H10:H34">SUM($H$9+$P$3*C10)</f>
        <v>0.12361111111111112</v>
      </c>
      <c r="I10" s="38">
        <f aca="true" t="shared" si="4" ref="I10:I34">SUM($I$9+$Q$3*C10)</f>
        <v>0.125</v>
      </c>
      <c r="J10" s="38">
        <f aca="true" t="shared" si="5" ref="J10:J34">SUM($J$9+$R$3*C10)</f>
        <v>0.1266025641025641</v>
      </c>
      <c r="K10" s="38">
        <f aca="true" t="shared" si="6" ref="K10:K34">SUM($K$9+$S$3*C10)</f>
        <v>0.1284722222222222</v>
      </c>
      <c r="N10" s="4"/>
      <c r="O10" s="4"/>
    </row>
    <row r="11" spans="1:15" ht="12.75">
      <c r="A11" s="28">
        <v>7</v>
      </c>
      <c r="B11" s="28">
        <f t="shared" si="0"/>
        <v>176.5</v>
      </c>
      <c r="C11" s="28">
        <f t="shared" si="1"/>
        <v>14</v>
      </c>
      <c r="D11" s="40" t="s">
        <v>117</v>
      </c>
      <c r="E11" s="32" t="s">
        <v>111</v>
      </c>
      <c r="F11" s="32"/>
      <c r="G11" s="38">
        <f t="shared" si="2"/>
        <v>0.140625</v>
      </c>
      <c r="H11" s="38">
        <f t="shared" si="3"/>
        <v>0.14305555555555555</v>
      </c>
      <c r="I11" s="38">
        <f t="shared" si="4"/>
        <v>0.14583333333333334</v>
      </c>
      <c r="J11" s="38">
        <f t="shared" si="5"/>
        <v>0.14903846153846154</v>
      </c>
      <c r="K11" s="38">
        <f t="shared" si="6"/>
        <v>0.1527777777777778</v>
      </c>
      <c r="M11" s="4"/>
      <c r="N11" s="4"/>
      <c r="O11" s="4"/>
    </row>
    <row r="12" spans="1:15" ht="12.75">
      <c r="A12" s="28">
        <v>5</v>
      </c>
      <c r="B12" s="28">
        <f t="shared" si="0"/>
        <v>171.5</v>
      </c>
      <c r="C12" s="28">
        <f t="shared" si="1"/>
        <v>19</v>
      </c>
      <c r="D12" s="40" t="s">
        <v>118</v>
      </c>
      <c r="E12" s="32" t="s">
        <v>119</v>
      </c>
      <c r="F12" s="32"/>
      <c r="G12" s="38">
        <f t="shared" si="2"/>
        <v>0.15364583333333334</v>
      </c>
      <c r="H12" s="38">
        <f t="shared" si="3"/>
        <v>0.15694444444444444</v>
      </c>
      <c r="I12" s="38">
        <f t="shared" si="4"/>
        <v>0.1607142857142857</v>
      </c>
      <c r="J12" s="38">
        <f t="shared" si="5"/>
        <v>0.16506410256410256</v>
      </c>
      <c r="K12" s="38">
        <f t="shared" si="6"/>
        <v>0.1701388888888889</v>
      </c>
      <c r="M12" s="4"/>
      <c r="N12" s="4"/>
      <c r="O12" s="4"/>
    </row>
    <row r="13" spans="1:15" ht="12.75">
      <c r="A13" s="28">
        <v>1</v>
      </c>
      <c r="B13" s="28">
        <f t="shared" si="0"/>
        <v>170.5</v>
      </c>
      <c r="C13" s="28">
        <f t="shared" si="1"/>
        <v>20</v>
      </c>
      <c r="D13" s="67" t="s">
        <v>120</v>
      </c>
      <c r="E13" s="32" t="s">
        <v>121</v>
      </c>
      <c r="F13" s="32"/>
      <c r="G13" s="38">
        <f t="shared" si="2"/>
        <v>0.15625</v>
      </c>
      <c r="H13" s="38">
        <f t="shared" si="3"/>
        <v>0.1597222222222222</v>
      </c>
      <c r="I13" s="38">
        <f t="shared" si="4"/>
        <v>0.1636904761904762</v>
      </c>
      <c r="J13" s="38">
        <f t="shared" si="5"/>
        <v>0.16826923076923078</v>
      </c>
      <c r="K13" s="38">
        <f t="shared" si="6"/>
        <v>0.1736111111111111</v>
      </c>
      <c r="M13" s="4"/>
      <c r="N13" s="4"/>
      <c r="O13" s="4"/>
    </row>
    <row r="14" spans="1:15" ht="12.75">
      <c r="A14" s="28">
        <v>3</v>
      </c>
      <c r="B14" s="28">
        <f t="shared" si="0"/>
        <v>167.5</v>
      </c>
      <c r="C14" s="28">
        <f t="shared" si="1"/>
        <v>23</v>
      </c>
      <c r="D14" s="40" t="s">
        <v>122</v>
      </c>
      <c r="E14" s="32" t="s">
        <v>121</v>
      </c>
      <c r="F14" s="29">
        <v>310</v>
      </c>
      <c r="G14" s="38">
        <f t="shared" si="2"/>
        <v>0.1640625</v>
      </c>
      <c r="H14" s="38">
        <f t="shared" si="3"/>
        <v>0.16805555555555557</v>
      </c>
      <c r="I14" s="38">
        <f t="shared" si="4"/>
        <v>0.17261904761904762</v>
      </c>
      <c r="J14" s="38">
        <f t="shared" si="5"/>
        <v>0.1778846153846154</v>
      </c>
      <c r="K14" s="38">
        <f t="shared" si="6"/>
        <v>0.1840277777777778</v>
      </c>
      <c r="M14" s="4"/>
      <c r="N14" s="4"/>
      <c r="O14" s="4"/>
    </row>
    <row r="15" spans="1:15" ht="12.75">
      <c r="A15" s="28">
        <v>7</v>
      </c>
      <c r="B15" s="28">
        <f t="shared" si="0"/>
        <v>160.5</v>
      </c>
      <c r="C15" s="28">
        <f t="shared" si="1"/>
        <v>30</v>
      </c>
      <c r="D15" s="40" t="s">
        <v>123</v>
      </c>
      <c r="E15" s="32" t="s">
        <v>124</v>
      </c>
      <c r="F15" s="32"/>
      <c r="G15" s="38">
        <f t="shared" si="2"/>
        <v>0.18229166666666669</v>
      </c>
      <c r="H15" s="38">
        <f t="shared" si="3"/>
        <v>0.1875</v>
      </c>
      <c r="I15" s="38">
        <f t="shared" si="4"/>
        <v>0.19345238095238093</v>
      </c>
      <c r="J15" s="38">
        <f t="shared" si="5"/>
        <v>0.20032051282051283</v>
      </c>
      <c r="K15" s="38">
        <f t="shared" si="6"/>
        <v>0.20833333333333331</v>
      </c>
      <c r="L15" s="18"/>
      <c r="M15" s="4"/>
      <c r="N15" s="4"/>
      <c r="O15" s="4"/>
    </row>
    <row r="16" spans="1:15" ht="12.75">
      <c r="A16" s="28">
        <v>1</v>
      </c>
      <c r="B16" s="28">
        <f t="shared" si="0"/>
        <v>159.5</v>
      </c>
      <c r="C16" s="28">
        <f t="shared" si="1"/>
        <v>31</v>
      </c>
      <c r="D16" s="40" t="s">
        <v>125</v>
      </c>
      <c r="E16" s="32" t="s">
        <v>126</v>
      </c>
      <c r="F16" s="32">
        <v>342</v>
      </c>
      <c r="G16" s="38">
        <f t="shared" si="2"/>
        <v>0.18489583333333331</v>
      </c>
      <c r="H16" s="38">
        <f t="shared" si="3"/>
        <v>0.19027777777777777</v>
      </c>
      <c r="I16" s="38">
        <f t="shared" si="4"/>
        <v>0.19642857142857142</v>
      </c>
      <c r="J16" s="38">
        <f t="shared" si="5"/>
        <v>0.20352564102564102</v>
      </c>
      <c r="K16" s="38">
        <f t="shared" si="6"/>
        <v>0.21180555555555555</v>
      </c>
      <c r="L16" s="18"/>
      <c r="M16" s="4"/>
      <c r="N16" s="4"/>
      <c r="O16" s="4"/>
    </row>
    <row r="17" spans="1:15" ht="12.75">
      <c r="A17" s="28">
        <v>1.5</v>
      </c>
      <c r="B17" s="28">
        <f t="shared" si="0"/>
        <v>158</v>
      </c>
      <c r="C17" s="28">
        <f t="shared" si="1"/>
        <v>32.5</v>
      </c>
      <c r="D17" s="67" t="s">
        <v>788</v>
      </c>
      <c r="E17" s="32"/>
      <c r="F17" s="32"/>
      <c r="G17" s="38">
        <f t="shared" si="2"/>
        <v>0.18880208333333331</v>
      </c>
      <c r="H17" s="38">
        <f t="shared" si="3"/>
        <v>0.19444444444444442</v>
      </c>
      <c r="I17" s="38">
        <f t="shared" si="4"/>
        <v>0.20089285714285715</v>
      </c>
      <c r="J17" s="38">
        <f t="shared" si="5"/>
        <v>0.20833333333333331</v>
      </c>
      <c r="K17" s="38">
        <f t="shared" si="6"/>
        <v>0.2170138888888889</v>
      </c>
      <c r="L17" s="18"/>
      <c r="M17" s="4"/>
      <c r="N17" s="4"/>
      <c r="O17" s="4"/>
    </row>
    <row r="18" spans="1:15" ht="12.75">
      <c r="A18" s="28">
        <v>2</v>
      </c>
      <c r="B18" s="28">
        <f t="shared" si="0"/>
        <v>156</v>
      </c>
      <c r="C18" s="28">
        <f t="shared" si="1"/>
        <v>34.5</v>
      </c>
      <c r="D18" s="40" t="s">
        <v>127</v>
      </c>
      <c r="E18" s="32" t="s">
        <v>44</v>
      </c>
      <c r="F18" s="32"/>
      <c r="G18" s="38">
        <f t="shared" si="2"/>
        <v>0.19401041666666669</v>
      </c>
      <c r="H18" s="38">
        <f t="shared" si="3"/>
        <v>0.2</v>
      </c>
      <c r="I18" s="38">
        <f t="shared" si="4"/>
        <v>0.20684523809523808</v>
      </c>
      <c r="J18" s="38">
        <f t="shared" si="5"/>
        <v>0.21474358974358976</v>
      </c>
      <c r="K18" s="38">
        <f t="shared" si="6"/>
        <v>0.22395833333333331</v>
      </c>
      <c r="L18" s="18"/>
      <c r="M18" s="4"/>
      <c r="N18" s="4"/>
      <c r="O18" s="4"/>
    </row>
    <row r="19" spans="1:15" ht="12.75">
      <c r="A19" s="28">
        <v>4</v>
      </c>
      <c r="B19" s="28">
        <f t="shared" si="0"/>
        <v>152</v>
      </c>
      <c r="C19" s="28">
        <f t="shared" si="1"/>
        <v>38.5</v>
      </c>
      <c r="D19" s="40" t="s">
        <v>128</v>
      </c>
      <c r="E19" s="43" t="s">
        <v>129</v>
      </c>
      <c r="F19" s="32"/>
      <c r="G19" s="38">
        <f t="shared" si="2"/>
        <v>0.20442708333333331</v>
      </c>
      <c r="H19" s="38">
        <f t="shared" si="3"/>
        <v>0.21111111111111108</v>
      </c>
      <c r="I19" s="38">
        <f t="shared" si="4"/>
        <v>0.21875</v>
      </c>
      <c r="J19" s="38">
        <f t="shared" si="5"/>
        <v>0.22756410256410256</v>
      </c>
      <c r="K19" s="38">
        <f t="shared" si="6"/>
        <v>0.2378472222222222</v>
      </c>
      <c r="L19" s="18"/>
      <c r="M19" s="4"/>
      <c r="N19" s="4"/>
      <c r="O19" s="4"/>
    </row>
    <row r="20" spans="1:15" ht="12.75">
      <c r="A20" s="28">
        <v>1</v>
      </c>
      <c r="B20" s="28">
        <f t="shared" si="0"/>
        <v>151</v>
      </c>
      <c r="C20" s="28">
        <f t="shared" si="1"/>
        <v>39.5</v>
      </c>
      <c r="D20" s="67" t="s">
        <v>130</v>
      </c>
      <c r="E20" s="43"/>
      <c r="F20" s="32"/>
      <c r="G20" s="38">
        <f t="shared" si="2"/>
        <v>0.20703125</v>
      </c>
      <c r="H20" s="38">
        <f t="shared" si="3"/>
        <v>0.21388888888888888</v>
      </c>
      <c r="I20" s="38">
        <f t="shared" si="4"/>
        <v>0.22172619047619047</v>
      </c>
      <c r="J20" s="38">
        <f t="shared" si="5"/>
        <v>0.23076923076923078</v>
      </c>
      <c r="K20" s="38">
        <f t="shared" si="6"/>
        <v>0.24131944444444442</v>
      </c>
      <c r="L20" s="18"/>
      <c r="M20" s="4"/>
      <c r="N20" s="4"/>
      <c r="O20" s="4"/>
    </row>
    <row r="21" spans="1:15" ht="12.75">
      <c r="A21" s="28">
        <v>1</v>
      </c>
      <c r="B21" s="28">
        <f t="shared" si="0"/>
        <v>150</v>
      </c>
      <c r="C21" s="28">
        <f t="shared" si="1"/>
        <v>40.5</v>
      </c>
      <c r="D21" s="41" t="s">
        <v>131</v>
      </c>
      <c r="E21" s="43" t="s">
        <v>132</v>
      </c>
      <c r="F21" s="32"/>
      <c r="G21" s="38">
        <f t="shared" si="2"/>
        <v>0.20963541666666669</v>
      </c>
      <c r="H21" s="38">
        <f t="shared" si="3"/>
        <v>0.21666666666666667</v>
      </c>
      <c r="I21" s="38">
        <f t="shared" si="4"/>
        <v>0.22470238095238093</v>
      </c>
      <c r="J21" s="38">
        <f t="shared" si="5"/>
        <v>0.23397435897435898</v>
      </c>
      <c r="K21" s="38">
        <f t="shared" si="6"/>
        <v>0.24479166666666669</v>
      </c>
      <c r="L21" s="18"/>
      <c r="M21" s="4"/>
      <c r="N21" s="4"/>
      <c r="O21" s="4"/>
    </row>
    <row r="22" spans="1:15" ht="12.75">
      <c r="A22" s="28">
        <v>2</v>
      </c>
      <c r="B22" s="28">
        <f t="shared" si="0"/>
        <v>148</v>
      </c>
      <c r="C22" s="28">
        <f t="shared" si="1"/>
        <v>42.5</v>
      </c>
      <c r="D22" s="40" t="s">
        <v>133</v>
      </c>
      <c r="E22" s="32" t="s">
        <v>134</v>
      </c>
      <c r="F22" s="32"/>
      <c r="G22" s="38">
        <f t="shared" si="2"/>
        <v>0.21484375</v>
      </c>
      <c r="H22" s="38">
        <f t="shared" si="3"/>
        <v>0.2222222222222222</v>
      </c>
      <c r="I22" s="38">
        <f t="shared" si="4"/>
        <v>0.23065476190476192</v>
      </c>
      <c r="J22" s="38">
        <f t="shared" si="5"/>
        <v>0.24038461538461536</v>
      </c>
      <c r="K22" s="38">
        <f t="shared" si="6"/>
        <v>0.2517361111111111</v>
      </c>
      <c r="L22" s="18"/>
      <c r="M22" s="4"/>
      <c r="N22" s="4"/>
      <c r="O22" s="4"/>
    </row>
    <row r="23" spans="1:15" ht="12.75">
      <c r="A23" s="28">
        <v>1.5</v>
      </c>
      <c r="B23" s="28">
        <f t="shared" si="0"/>
        <v>146.5</v>
      </c>
      <c r="C23" s="28">
        <f t="shared" si="1"/>
        <v>44</v>
      </c>
      <c r="D23" s="40" t="s">
        <v>135</v>
      </c>
      <c r="E23" s="43" t="s">
        <v>46</v>
      </c>
      <c r="F23" s="32">
        <v>336</v>
      </c>
      <c r="G23" s="38">
        <f t="shared" si="2"/>
        <v>0.21875</v>
      </c>
      <c r="H23" s="38">
        <f t="shared" si="3"/>
        <v>0.22638888888888886</v>
      </c>
      <c r="I23" s="38">
        <f t="shared" si="4"/>
        <v>0.23511904761904762</v>
      </c>
      <c r="J23" s="38">
        <f t="shared" si="5"/>
        <v>0.2451923076923077</v>
      </c>
      <c r="K23" s="38">
        <f t="shared" si="6"/>
        <v>0.2569444444444444</v>
      </c>
      <c r="L23" s="18"/>
      <c r="M23" s="4"/>
      <c r="N23" s="4"/>
      <c r="O23" s="4"/>
    </row>
    <row r="24" spans="1:13" ht="12.75">
      <c r="A24" s="28">
        <v>2</v>
      </c>
      <c r="B24" s="28">
        <f t="shared" si="0"/>
        <v>144.5</v>
      </c>
      <c r="C24" s="28">
        <f t="shared" si="1"/>
        <v>46</v>
      </c>
      <c r="D24" s="40" t="s">
        <v>136</v>
      </c>
      <c r="E24" s="32" t="s">
        <v>137</v>
      </c>
      <c r="F24" s="32">
        <v>369</v>
      </c>
      <c r="G24" s="38">
        <f t="shared" si="2"/>
        <v>0.22395833333333331</v>
      </c>
      <c r="H24" s="38">
        <f t="shared" si="3"/>
        <v>0.23194444444444445</v>
      </c>
      <c r="I24" s="38">
        <f t="shared" si="4"/>
        <v>0.24107142857142855</v>
      </c>
      <c r="J24" s="38">
        <f t="shared" si="5"/>
        <v>0.2516025641025641</v>
      </c>
      <c r="K24" s="38">
        <f t="shared" si="6"/>
        <v>0.2638888888888889</v>
      </c>
      <c r="L24" s="46"/>
      <c r="M24" s="84"/>
    </row>
    <row r="25" spans="1:13" ht="12.75">
      <c r="A25" s="28">
        <v>3.5</v>
      </c>
      <c r="B25" s="28">
        <f t="shared" si="0"/>
        <v>141</v>
      </c>
      <c r="C25" s="28">
        <f t="shared" si="1"/>
        <v>49.5</v>
      </c>
      <c r="D25" s="40" t="s">
        <v>138</v>
      </c>
      <c r="E25" s="32" t="s">
        <v>139</v>
      </c>
      <c r="F25" s="32"/>
      <c r="G25" s="38">
        <f t="shared" si="2"/>
        <v>0.23307291666666669</v>
      </c>
      <c r="H25" s="38">
        <f t="shared" si="3"/>
        <v>0.24166666666666664</v>
      </c>
      <c r="I25" s="38">
        <f t="shared" si="4"/>
        <v>0.25148809523809523</v>
      </c>
      <c r="J25" s="38">
        <f t="shared" si="5"/>
        <v>0.26282051282051283</v>
      </c>
      <c r="K25" s="38">
        <f t="shared" si="6"/>
        <v>0.2760416666666667</v>
      </c>
      <c r="L25" s="85"/>
      <c r="M25" s="84"/>
    </row>
    <row r="26" spans="1:13" ht="12.75">
      <c r="A26" s="28">
        <v>2</v>
      </c>
      <c r="B26" s="28">
        <f t="shared" si="0"/>
        <v>139</v>
      </c>
      <c r="C26" s="28">
        <f t="shared" si="1"/>
        <v>51.5</v>
      </c>
      <c r="D26" s="40" t="s">
        <v>140</v>
      </c>
      <c r="E26" s="32" t="s">
        <v>139</v>
      </c>
      <c r="F26" s="32"/>
      <c r="G26" s="38">
        <f t="shared" si="2"/>
        <v>0.23828125</v>
      </c>
      <c r="H26" s="38">
        <f t="shared" si="3"/>
        <v>0.24722222222222223</v>
      </c>
      <c r="I26" s="38">
        <f t="shared" si="4"/>
        <v>0.25744047619047616</v>
      </c>
      <c r="J26" s="38">
        <f t="shared" si="5"/>
        <v>0.2692307692307692</v>
      </c>
      <c r="K26" s="38">
        <f t="shared" si="6"/>
        <v>0.2829861111111111</v>
      </c>
      <c r="L26" s="85"/>
      <c r="M26" s="84"/>
    </row>
    <row r="27" spans="1:13" ht="12.75">
      <c r="A27" s="28">
        <v>1.5</v>
      </c>
      <c r="B27" s="28">
        <f t="shared" si="0"/>
        <v>137.5</v>
      </c>
      <c r="C27" s="28">
        <f t="shared" si="1"/>
        <v>53</v>
      </c>
      <c r="D27" s="40" t="s">
        <v>141</v>
      </c>
      <c r="E27" s="32" t="s">
        <v>139</v>
      </c>
      <c r="F27" s="32"/>
      <c r="G27" s="38">
        <f t="shared" si="2"/>
        <v>0.2421875</v>
      </c>
      <c r="H27" s="38">
        <f t="shared" si="3"/>
        <v>0.2513888888888889</v>
      </c>
      <c r="I27" s="38">
        <f t="shared" si="4"/>
        <v>0.2619047619047619</v>
      </c>
      <c r="J27" s="38">
        <f t="shared" si="5"/>
        <v>0.27403846153846156</v>
      </c>
      <c r="K27" s="38">
        <f t="shared" si="6"/>
        <v>0.2881944444444444</v>
      </c>
      <c r="L27" s="85"/>
      <c r="M27" s="84"/>
    </row>
    <row r="28" spans="1:13" ht="12.75">
      <c r="A28" s="28">
        <v>1</v>
      </c>
      <c r="B28" s="28">
        <f t="shared" si="0"/>
        <v>136.5</v>
      </c>
      <c r="C28" s="28">
        <f t="shared" si="1"/>
        <v>54</v>
      </c>
      <c r="D28" s="40" t="s">
        <v>142</v>
      </c>
      <c r="E28" s="32" t="s">
        <v>46</v>
      </c>
      <c r="F28" s="32"/>
      <c r="G28" s="38">
        <f t="shared" si="2"/>
        <v>0.24479166666666669</v>
      </c>
      <c r="H28" s="38">
        <f t="shared" si="3"/>
        <v>0.25416666666666665</v>
      </c>
      <c r="I28" s="38">
        <f t="shared" si="4"/>
        <v>0.2648809523809524</v>
      </c>
      <c r="J28" s="38">
        <f t="shared" si="5"/>
        <v>0.27724358974358976</v>
      </c>
      <c r="K28" s="38">
        <f t="shared" si="6"/>
        <v>0.2916666666666667</v>
      </c>
      <c r="L28" s="85"/>
      <c r="M28" s="84"/>
    </row>
    <row r="29" spans="1:13" ht="12.75">
      <c r="A29" s="28">
        <v>4.5</v>
      </c>
      <c r="B29" s="28">
        <f t="shared" si="0"/>
        <v>132</v>
      </c>
      <c r="C29" s="28">
        <f t="shared" si="1"/>
        <v>58.5</v>
      </c>
      <c r="D29" s="40" t="s">
        <v>143</v>
      </c>
      <c r="E29" s="32" t="s">
        <v>46</v>
      </c>
      <c r="F29" s="32"/>
      <c r="G29" s="38">
        <f t="shared" si="2"/>
        <v>0.2565104166666667</v>
      </c>
      <c r="H29" s="38">
        <f t="shared" si="3"/>
        <v>0.26666666666666666</v>
      </c>
      <c r="I29" s="38">
        <f t="shared" si="4"/>
        <v>0.27827380952380953</v>
      </c>
      <c r="J29" s="38">
        <f t="shared" si="5"/>
        <v>0.2916666666666667</v>
      </c>
      <c r="K29" s="38">
        <f t="shared" si="6"/>
        <v>0.3072916666666667</v>
      </c>
      <c r="L29" s="85"/>
      <c r="M29" s="84"/>
    </row>
    <row r="30" spans="1:13" ht="12.75">
      <c r="A30" s="28">
        <v>4.5</v>
      </c>
      <c r="B30" s="28">
        <f t="shared" si="0"/>
        <v>127.5</v>
      </c>
      <c r="C30" s="28">
        <f t="shared" si="1"/>
        <v>63</v>
      </c>
      <c r="D30" s="40" t="s">
        <v>144</v>
      </c>
      <c r="E30" s="32" t="s">
        <v>145</v>
      </c>
      <c r="F30" s="32"/>
      <c r="G30" s="38">
        <f t="shared" si="2"/>
        <v>0.2682291666666667</v>
      </c>
      <c r="H30" s="38">
        <f t="shared" si="3"/>
        <v>0.2791666666666667</v>
      </c>
      <c r="I30" s="38">
        <f t="shared" si="4"/>
        <v>0.2916666666666667</v>
      </c>
      <c r="J30" s="38">
        <f t="shared" si="5"/>
        <v>0.3060897435897436</v>
      </c>
      <c r="K30" s="38">
        <f t="shared" si="6"/>
        <v>0.3229166666666667</v>
      </c>
      <c r="L30" s="85"/>
      <c r="M30" s="84"/>
    </row>
    <row r="31" spans="1:13" ht="12.75">
      <c r="A31" s="28">
        <v>5.5</v>
      </c>
      <c r="B31" s="28">
        <f t="shared" si="0"/>
        <v>122</v>
      </c>
      <c r="C31" s="28">
        <f t="shared" si="1"/>
        <v>68.5</v>
      </c>
      <c r="D31" s="41" t="s">
        <v>146</v>
      </c>
      <c r="E31" s="32" t="s">
        <v>147</v>
      </c>
      <c r="F31" s="32"/>
      <c r="G31" s="38">
        <f t="shared" si="2"/>
        <v>0.2825520833333333</v>
      </c>
      <c r="H31" s="38">
        <f t="shared" si="3"/>
        <v>0.29444444444444445</v>
      </c>
      <c r="I31" s="38">
        <f t="shared" si="4"/>
        <v>0.3080357142857143</v>
      </c>
      <c r="J31" s="38">
        <f t="shared" si="5"/>
        <v>0.32371794871794873</v>
      </c>
      <c r="K31" s="38">
        <f t="shared" si="6"/>
        <v>0.3420138888888889</v>
      </c>
      <c r="L31" s="85"/>
      <c r="M31" s="84"/>
    </row>
    <row r="32" spans="1:13" ht="12.75">
      <c r="A32" s="28">
        <v>9.5</v>
      </c>
      <c r="B32" s="28">
        <f t="shared" si="0"/>
        <v>112.5</v>
      </c>
      <c r="C32" s="28">
        <f t="shared" si="1"/>
        <v>78</v>
      </c>
      <c r="D32" s="40" t="s">
        <v>148</v>
      </c>
      <c r="E32" s="32" t="s">
        <v>147</v>
      </c>
      <c r="F32" s="32"/>
      <c r="G32" s="38">
        <f t="shared" si="2"/>
        <v>0.3072916666666667</v>
      </c>
      <c r="H32" s="38">
        <f t="shared" si="3"/>
        <v>0.3208333333333333</v>
      </c>
      <c r="I32" s="38">
        <f t="shared" si="4"/>
        <v>0.3363095238095238</v>
      </c>
      <c r="J32" s="38">
        <f t="shared" si="5"/>
        <v>0.3541666666666667</v>
      </c>
      <c r="K32" s="38">
        <f t="shared" si="6"/>
        <v>0.375</v>
      </c>
      <c r="L32" s="85"/>
      <c r="M32" s="84"/>
    </row>
    <row r="33" spans="1:13" ht="12.75">
      <c r="A33" s="28">
        <v>10.5</v>
      </c>
      <c r="B33" s="28">
        <f t="shared" si="0"/>
        <v>102</v>
      </c>
      <c r="C33" s="28">
        <f t="shared" si="1"/>
        <v>88.5</v>
      </c>
      <c r="D33" s="41" t="s">
        <v>149</v>
      </c>
      <c r="E33" s="32" t="s">
        <v>147</v>
      </c>
      <c r="F33" s="32"/>
      <c r="G33" s="38">
        <f t="shared" si="2"/>
        <v>0.3346354166666667</v>
      </c>
      <c r="H33" s="38">
        <f t="shared" si="3"/>
        <v>0.35</v>
      </c>
      <c r="I33" s="38">
        <f t="shared" si="4"/>
        <v>0.36755952380952384</v>
      </c>
      <c r="J33" s="38">
        <f t="shared" si="5"/>
        <v>0.38782051282051283</v>
      </c>
      <c r="K33" s="38">
        <f t="shared" si="6"/>
        <v>0.4114583333333333</v>
      </c>
      <c r="L33" s="85"/>
      <c r="M33" s="84"/>
    </row>
    <row r="34" spans="1:13" ht="12.75">
      <c r="A34" s="28">
        <v>14</v>
      </c>
      <c r="B34" s="28">
        <f t="shared" si="0"/>
        <v>88</v>
      </c>
      <c r="C34" s="28">
        <f t="shared" si="1"/>
        <v>102.5</v>
      </c>
      <c r="D34" s="47" t="s">
        <v>150</v>
      </c>
      <c r="E34" s="32"/>
      <c r="F34" s="32"/>
      <c r="G34" s="38">
        <f t="shared" si="2"/>
        <v>0.37109375</v>
      </c>
      <c r="H34" s="38">
        <f t="shared" si="3"/>
        <v>0.3888888888888889</v>
      </c>
      <c r="I34" s="38">
        <f t="shared" si="4"/>
        <v>0.40922619047619047</v>
      </c>
      <c r="J34" s="38">
        <f t="shared" si="5"/>
        <v>0.4326923076923077</v>
      </c>
      <c r="K34" s="38">
        <f t="shared" si="6"/>
        <v>0.4600694444444444</v>
      </c>
      <c r="L34" s="85"/>
      <c r="M34" s="84"/>
    </row>
    <row r="35" spans="1:13" ht="12.75">
      <c r="A35" s="28"/>
      <c r="B35" s="28"/>
      <c r="C35" s="28"/>
      <c r="D35" s="31" t="s">
        <v>87</v>
      </c>
      <c r="E35" s="32"/>
      <c r="F35" s="32"/>
      <c r="G35" s="38"/>
      <c r="H35" s="38"/>
      <c r="I35" s="38"/>
      <c r="J35" s="38"/>
      <c r="K35" s="38"/>
      <c r="L35" s="85"/>
      <c r="M35" s="84"/>
    </row>
    <row r="36" spans="1:13" ht="12.75" customHeight="1">
      <c r="A36" s="28">
        <v>0</v>
      </c>
      <c r="B36" s="28">
        <f>B34</f>
        <v>88</v>
      </c>
      <c r="C36" s="28">
        <f>C34</f>
        <v>102.5</v>
      </c>
      <c r="D36" s="47" t="s">
        <v>150</v>
      </c>
      <c r="E36" s="32" t="s">
        <v>151</v>
      </c>
      <c r="F36" s="32"/>
      <c r="G36" s="35">
        <f>$L$6</f>
        <v>0.4375</v>
      </c>
      <c r="H36" s="35">
        <f>$L$6</f>
        <v>0.4375</v>
      </c>
      <c r="I36" s="35">
        <f>$L$6</f>
        <v>0.4375</v>
      </c>
      <c r="J36" s="35">
        <f>$M$6</f>
        <v>0.4375</v>
      </c>
      <c r="K36" s="35">
        <f>$M$6</f>
        <v>0.4375</v>
      </c>
      <c r="L36" s="46">
        <f>A36</f>
        <v>0</v>
      </c>
      <c r="M36" s="4"/>
    </row>
    <row r="37" spans="1:13" ht="12.75" customHeight="1">
      <c r="A37" s="28">
        <v>5</v>
      </c>
      <c r="B37" s="28">
        <f aca="true" t="shared" si="7" ref="B37:B51">B36-A37</f>
        <v>83</v>
      </c>
      <c r="C37" s="28">
        <f aca="true" t="shared" si="8" ref="C37:C51">C36+A37</f>
        <v>107.5</v>
      </c>
      <c r="D37" s="40" t="s">
        <v>152</v>
      </c>
      <c r="E37" s="32" t="s">
        <v>153</v>
      </c>
      <c r="F37" s="32"/>
      <c r="G37" s="38">
        <f aca="true" t="shared" si="9" ref="G37:G51">SUM($G$36+$O$3*L37)</f>
        <v>0.4505208333333333</v>
      </c>
      <c r="H37" s="38">
        <f aca="true" t="shared" si="10" ref="H37:H51">SUM($G$36+$P$3*L37)</f>
        <v>0.4513888888888889</v>
      </c>
      <c r="I37" s="38">
        <f aca="true" t="shared" si="11" ref="I37:I51">SUM($I$36+$Q$3*L37)</f>
        <v>0.4523809523809524</v>
      </c>
      <c r="J37" s="38">
        <f aca="true" t="shared" si="12" ref="J37:J51">SUM($J$36+$R$3*L37)</f>
        <v>0.453525641025641</v>
      </c>
      <c r="K37" s="38">
        <f aca="true" t="shared" si="13" ref="K37:K51">SUM($K$36+$S$3*L37)</f>
        <v>0.4548611111111111</v>
      </c>
      <c r="L37" s="46">
        <f aca="true" t="shared" si="14" ref="L37:L51">A37+L36</f>
        <v>5</v>
      </c>
      <c r="M37" s="4"/>
    </row>
    <row r="38" spans="1:13" ht="12.75" customHeight="1">
      <c r="A38" s="28">
        <v>6</v>
      </c>
      <c r="B38" s="28">
        <f t="shared" si="7"/>
        <v>77</v>
      </c>
      <c r="C38" s="28">
        <f t="shared" si="8"/>
        <v>113.5</v>
      </c>
      <c r="D38" s="40" t="s">
        <v>154</v>
      </c>
      <c r="E38" s="32" t="s">
        <v>155</v>
      </c>
      <c r="F38" s="32"/>
      <c r="G38" s="38">
        <f t="shared" si="9"/>
        <v>0.4661458333333333</v>
      </c>
      <c r="H38" s="38">
        <f t="shared" si="10"/>
        <v>0.46805555555555556</v>
      </c>
      <c r="I38" s="38">
        <f t="shared" si="11"/>
        <v>0.47023809523809523</v>
      </c>
      <c r="J38" s="38">
        <f t="shared" si="12"/>
        <v>0.47275641025641024</v>
      </c>
      <c r="K38" s="38">
        <f t="shared" si="13"/>
        <v>0.4756944444444444</v>
      </c>
      <c r="L38" s="46">
        <f t="shared" si="14"/>
        <v>11</v>
      </c>
      <c r="M38" s="4"/>
    </row>
    <row r="39" spans="1:13" ht="12.75" customHeight="1">
      <c r="A39" s="28">
        <v>11</v>
      </c>
      <c r="B39" s="28">
        <f t="shared" si="7"/>
        <v>66</v>
      </c>
      <c r="C39" s="28">
        <f t="shared" si="8"/>
        <v>124.5</v>
      </c>
      <c r="D39" s="40" t="s">
        <v>156</v>
      </c>
      <c r="E39" s="32" t="s">
        <v>155</v>
      </c>
      <c r="F39" s="32"/>
      <c r="G39" s="38">
        <f t="shared" si="9"/>
        <v>0.4947916666666667</v>
      </c>
      <c r="H39" s="38">
        <f t="shared" si="10"/>
        <v>0.4986111111111111</v>
      </c>
      <c r="I39" s="38">
        <f t="shared" si="11"/>
        <v>0.5029761904761905</v>
      </c>
      <c r="J39" s="38">
        <f t="shared" si="12"/>
        <v>0.5080128205128205</v>
      </c>
      <c r="K39" s="38">
        <f t="shared" si="13"/>
        <v>0.5138888888888888</v>
      </c>
      <c r="L39" s="46">
        <f t="shared" si="14"/>
        <v>22</v>
      </c>
      <c r="M39" s="4"/>
    </row>
    <row r="40" spans="1:13" ht="12.75" customHeight="1">
      <c r="A40" s="28">
        <v>2.5</v>
      </c>
      <c r="B40" s="28">
        <f t="shared" si="7"/>
        <v>63.5</v>
      </c>
      <c r="C40" s="28">
        <f t="shared" si="8"/>
        <v>127</v>
      </c>
      <c r="D40" s="40" t="s">
        <v>157</v>
      </c>
      <c r="E40" s="32" t="s">
        <v>158</v>
      </c>
      <c r="F40" s="32"/>
      <c r="G40" s="38">
        <f t="shared" si="9"/>
        <v>0.5013020833333334</v>
      </c>
      <c r="H40" s="38">
        <f t="shared" si="10"/>
        <v>0.5055555555555555</v>
      </c>
      <c r="I40" s="38">
        <f t="shared" si="11"/>
        <v>0.5104166666666666</v>
      </c>
      <c r="J40" s="38">
        <f t="shared" si="12"/>
        <v>0.516025641025641</v>
      </c>
      <c r="K40" s="38">
        <f t="shared" si="13"/>
        <v>0.5225694444444444</v>
      </c>
      <c r="L40" s="46">
        <f t="shared" si="14"/>
        <v>24.5</v>
      </c>
      <c r="M40" s="4"/>
    </row>
    <row r="41" spans="1:13" ht="12.75">
      <c r="A41" s="28">
        <v>4</v>
      </c>
      <c r="B41" s="28">
        <f t="shared" si="7"/>
        <v>59.5</v>
      </c>
      <c r="C41" s="28">
        <f t="shared" si="8"/>
        <v>131</v>
      </c>
      <c r="D41" s="41" t="s">
        <v>159</v>
      </c>
      <c r="E41" s="29" t="s">
        <v>158</v>
      </c>
      <c r="F41" s="29"/>
      <c r="G41" s="38">
        <f t="shared" si="9"/>
        <v>0.51171875</v>
      </c>
      <c r="H41" s="38">
        <f t="shared" si="10"/>
        <v>0.5166666666666666</v>
      </c>
      <c r="I41" s="38">
        <f t="shared" si="11"/>
        <v>0.5223214285714286</v>
      </c>
      <c r="J41" s="38">
        <f t="shared" si="12"/>
        <v>0.5288461538461539</v>
      </c>
      <c r="K41" s="38">
        <f t="shared" si="13"/>
        <v>0.5364583333333334</v>
      </c>
      <c r="L41" s="46">
        <f t="shared" si="14"/>
        <v>28.5</v>
      </c>
      <c r="M41" s="84"/>
    </row>
    <row r="42" spans="1:13" ht="12.75">
      <c r="A42" s="28">
        <v>9</v>
      </c>
      <c r="B42" s="28">
        <f t="shared" si="7"/>
        <v>50.5</v>
      </c>
      <c r="C42" s="28">
        <f t="shared" si="8"/>
        <v>140</v>
      </c>
      <c r="D42" s="41" t="s">
        <v>160</v>
      </c>
      <c r="E42" s="29" t="s">
        <v>155</v>
      </c>
      <c r="F42" s="29"/>
      <c r="G42" s="38">
        <f t="shared" si="9"/>
        <v>0.53515625</v>
      </c>
      <c r="H42" s="38">
        <f t="shared" si="10"/>
        <v>0.5416666666666666</v>
      </c>
      <c r="I42" s="38">
        <f t="shared" si="11"/>
        <v>0.5491071428571428</v>
      </c>
      <c r="J42" s="38">
        <f t="shared" si="12"/>
        <v>0.5576923076923077</v>
      </c>
      <c r="K42" s="38">
        <f t="shared" si="13"/>
        <v>0.5677083333333333</v>
      </c>
      <c r="L42" s="46">
        <f t="shared" si="14"/>
        <v>37.5</v>
      </c>
      <c r="M42" s="84"/>
    </row>
    <row r="43" spans="1:13" ht="12.75">
      <c r="A43" s="28">
        <v>4</v>
      </c>
      <c r="B43" s="28">
        <f t="shared" si="7"/>
        <v>46.5</v>
      </c>
      <c r="C43" s="28">
        <f t="shared" si="8"/>
        <v>144</v>
      </c>
      <c r="D43" s="41" t="s">
        <v>161</v>
      </c>
      <c r="E43" s="29" t="s">
        <v>155</v>
      </c>
      <c r="F43" s="29"/>
      <c r="G43" s="38">
        <f t="shared" si="9"/>
        <v>0.5455729166666666</v>
      </c>
      <c r="H43" s="38">
        <f t="shared" si="10"/>
        <v>0.5527777777777778</v>
      </c>
      <c r="I43" s="38">
        <f t="shared" si="11"/>
        <v>0.5610119047619048</v>
      </c>
      <c r="J43" s="38">
        <f t="shared" si="12"/>
        <v>0.5705128205128205</v>
      </c>
      <c r="K43" s="38">
        <f t="shared" si="13"/>
        <v>0.5815972222222222</v>
      </c>
      <c r="L43" s="46">
        <f t="shared" si="14"/>
        <v>41.5</v>
      </c>
      <c r="M43" s="84"/>
    </row>
    <row r="44" spans="1:13" ht="12.75">
      <c r="A44" s="28">
        <v>12</v>
      </c>
      <c r="B44" s="28">
        <f t="shared" si="7"/>
        <v>34.5</v>
      </c>
      <c r="C44" s="28">
        <f t="shared" si="8"/>
        <v>156</v>
      </c>
      <c r="D44" s="41" t="s">
        <v>162</v>
      </c>
      <c r="E44" s="29" t="s">
        <v>155</v>
      </c>
      <c r="F44" s="29">
        <v>1709</v>
      </c>
      <c r="G44" s="38">
        <f t="shared" si="9"/>
        <v>0.5768229166666666</v>
      </c>
      <c r="H44" s="38">
        <f t="shared" si="10"/>
        <v>0.586111111111111</v>
      </c>
      <c r="I44" s="38">
        <f t="shared" si="11"/>
        <v>0.5967261904761905</v>
      </c>
      <c r="J44" s="38">
        <f t="shared" si="12"/>
        <v>0.608974358974359</v>
      </c>
      <c r="K44" s="38">
        <f t="shared" si="13"/>
        <v>0.6232638888888888</v>
      </c>
      <c r="L44" s="46">
        <f t="shared" si="14"/>
        <v>53.5</v>
      </c>
      <c r="M44" s="84"/>
    </row>
    <row r="45" spans="1:13" ht="12.75">
      <c r="A45" s="28">
        <v>8</v>
      </c>
      <c r="B45" s="28">
        <f t="shared" si="7"/>
        <v>26.5</v>
      </c>
      <c r="C45" s="28">
        <f t="shared" si="8"/>
        <v>164</v>
      </c>
      <c r="D45" s="67" t="s">
        <v>788</v>
      </c>
      <c r="E45" s="29" t="s">
        <v>155</v>
      </c>
      <c r="F45" s="29">
        <v>1358</v>
      </c>
      <c r="G45" s="38">
        <f t="shared" si="9"/>
        <v>0.59765625</v>
      </c>
      <c r="H45" s="38">
        <f t="shared" si="10"/>
        <v>0.6083333333333333</v>
      </c>
      <c r="I45" s="38">
        <f t="shared" si="11"/>
        <v>0.6205357142857143</v>
      </c>
      <c r="J45" s="38">
        <f t="shared" si="12"/>
        <v>0.6346153846153846</v>
      </c>
      <c r="K45" s="38">
        <f t="shared" si="13"/>
        <v>0.6510416666666666</v>
      </c>
      <c r="L45" s="46">
        <f t="shared" si="14"/>
        <v>61.5</v>
      </c>
      <c r="M45" s="84"/>
    </row>
    <row r="46" spans="1:13" ht="12.75">
      <c r="A46" s="28">
        <v>2</v>
      </c>
      <c r="B46" s="28">
        <f t="shared" si="7"/>
        <v>24.5</v>
      </c>
      <c r="C46" s="28">
        <f t="shared" si="8"/>
        <v>166</v>
      </c>
      <c r="D46" s="41" t="s">
        <v>163</v>
      </c>
      <c r="E46" s="29" t="s">
        <v>155</v>
      </c>
      <c r="F46" s="29">
        <v>1474</v>
      </c>
      <c r="G46" s="38">
        <f t="shared" si="9"/>
        <v>0.6028645833333333</v>
      </c>
      <c r="H46" s="38">
        <f t="shared" si="10"/>
        <v>0.6138888888888889</v>
      </c>
      <c r="I46" s="38">
        <f t="shared" si="11"/>
        <v>0.6264880952380952</v>
      </c>
      <c r="J46" s="38">
        <f t="shared" si="12"/>
        <v>0.641025641025641</v>
      </c>
      <c r="K46" s="38">
        <f t="shared" si="13"/>
        <v>0.6579861111111112</v>
      </c>
      <c r="L46" s="46">
        <f t="shared" si="14"/>
        <v>63.5</v>
      </c>
      <c r="M46" s="84"/>
    </row>
    <row r="47" spans="1:13" ht="12.75">
      <c r="A47" s="28">
        <v>8</v>
      </c>
      <c r="B47" s="28">
        <f t="shared" si="7"/>
        <v>16.5</v>
      </c>
      <c r="C47" s="28">
        <f t="shared" si="8"/>
        <v>174</v>
      </c>
      <c r="D47" s="41" t="s">
        <v>164</v>
      </c>
      <c r="E47" s="29" t="s">
        <v>155</v>
      </c>
      <c r="F47" s="29"/>
      <c r="G47" s="38">
        <f t="shared" si="9"/>
        <v>0.6236979166666666</v>
      </c>
      <c r="H47" s="38">
        <f t="shared" si="10"/>
        <v>0.6361111111111111</v>
      </c>
      <c r="I47" s="38">
        <f t="shared" si="11"/>
        <v>0.6502976190476191</v>
      </c>
      <c r="J47" s="38">
        <f t="shared" si="12"/>
        <v>0.6666666666666666</v>
      </c>
      <c r="K47" s="38">
        <f t="shared" si="13"/>
        <v>0.6857638888888888</v>
      </c>
      <c r="L47" s="46">
        <f t="shared" si="14"/>
        <v>71.5</v>
      </c>
      <c r="M47" s="84"/>
    </row>
    <row r="48" spans="1:13" ht="12.75">
      <c r="A48" s="28">
        <v>3</v>
      </c>
      <c r="B48" s="28">
        <f t="shared" si="7"/>
        <v>13.5</v>
      </c>
      <c r="C48" s="28">
        <f t="shared" si="8"/>
        <v>177</v>
      </c>
      <c r="D48" s="41" t="s">
        <v>165</v>
      </c>
      <c r="E48" s="29" t="s">
        <v>155</v>
      </c>
      <c r="F48" s="29">
        <v>847</v>
      </c>
      <c r="G48" s="38">
        <f t="shared" si="9"/>
        <v>0.6315104166666666</v>
      </c>
      <c r="H48" s="38">
        <f t="shared" si="10"/>
        <v>0.6444444444444444</v>
      </c>
      <c r="I48" s="38">
        <f t="shared" si="11"/>
        <v>0.6592261904761905</v>
      </c>
      <c r="J48" s="38">
        <f t="shared" si="12"/>
        <v>0.6762820512820513</v>
      </c>
      <c r="K48" s="38">
        <f t="shared" si="13"/>
        <v>0.6961805555555556</v>
      </c>
      <c r="L48" s="46">
        <f t="shared" si="14"/>
        <v>74.5</v>
      </c>
      <c r="M48" s="84"/>
    </row>
    <row r="49" spans="1:13" ht="12.75">
      <c r="A49" s="28">
        <v>1.5</v>
      </c>
      <c r="B49" s="28">
        <f t="shared" si="7"/>
        <v>12</v>
      </c>
      <c r="C49" s="28">
        <f t="shared" si="8"/>
        <v>178.5</v>
      </c>
      <c r="D49" s="40" t="s">
        <v>166</v>
      </c>
      <c r="E49" s="29" t="s">
        <v>167</v>
      </c>
      <c r="F49" s="29"/>
      <c r="G49" s="38">
        <f t="shared" si="9"/>
        <v>0.6354166666666666</v>
      </c>
      <c r="H49" s="38">
        <f t="shared" si="10"/>
        <v>0.648611111111111</v>
      </c>
      <c r="I49" s="38">
        <f t="shared" si="11"/>
        <v>0.6636904761904762</v>
      </c>
      <c r="J49" s="38">
        <f t="shared" si="12"/>
        <v>0.6810897435897436</v>
      </c>
      <c r="K49" s="38">
        <f t="shared" si="13"/>
        <v>0.7013888888888888</v>
      </c>
      <c r="L49" s="46">
        <f t="shared" si="14"/>
        <v>76</v>
      </c>
      <c r="M49" s="84"/>
    </row>
    <row r="50" spans="1:13" ht="12.75">
      <c r="A50" s="28">
        <v>7</v>
      </c>
      <c r="B50" s="28">
        <f t="shared" si="7"/>
        <v>5</v>
      </c>
      <c r="C50" s="28">
        <f t="shared" si="8"/>
        <v>185.5</v>
      </c>
      <c r="D50" s="41" t="s">
        <v>168</v>
      </c>
      <c r="E50" s="29" t="s">
        <v>167</v>
      </c>
      <c r="F50" s="29"/>
      <c r="G50" s="38">
        <f t="shared" si="9"/>
        <v>0.6536458333333333</v>
      </c>
      <c r="H50" s="38">
        <f t="shared" si="10"/>
        <v>0.6680555555555555</v>
      </c>
      <c r="I50" s="38">
        <f t="shared" si="11"/>
        <v>0.6845238095238095</v>
      </c>
      <c r="J50" s="38">
        <f t="shared" si="12"/>
        <v>0.703525641025641</v>
      </c>
      <c r="K50" s="38">
        <f t="shared" si="13"/>
        <v>0.7256944444444444</v>
      </c>
      <c r="L50" s="46">
        <f t="shared" si="14"/>
        <v>83</v>
      </c>
      <c r="M50" s="84"/>
    </row>
    <row r="51" spans="1:13" ht="12.75">
      <c r="A51" s="28">
        <v>5</v>
      </c>
      <c r="B51" s="28">
        <f t="shared" si="7"/>
        <v>0</v>
      </c>
      <c r="C51" s="28">
        <f t="shared" si="8"/>
        <v>190.5</v>
      </c>
      <c r="D51" s="64" t="s">
        <v>169</v>
      </c>
      <c r="E51" s="29"/>
      <c r="F51" s="29">
        <v>425</v>
      </c>
      <c r="G51" s="38">
        <f t="shared" si="9"/>
        <v>0.6666666666666666</v>
      </c>
      <c r="H51" s="38">
        <f t="shared" si="10"/>
        <v>0.6819444444444445</v>
      </c>
      <c r="I51" s="38">
        <f t="shared" si="11"/>
        <v>0.6994047619047619</v>
      </c>
      <c r="J51" s="38">
        <f t="shared" si="12"/>
        <v>0.719551282051282</v>
      </c>
      <c r="K51" s="38">
        <f t="shared" si="13"/>
        <v>0.7430555555555556</v>
      </c>
      <c r="L51" s="46">
        <f t="shared" si="14"/>
        <v>88</v>
      </c>
      <c r="M51" s="84"/>
    </row>
    <row r="52" spans="1:13" ht="12.75">
      <c r="A52" s="28"/>
      <c r="B52" s="28"/>
      <c r="C52" s="28"/>
      <c r="D52" s="41"/>
      <c r="E52" s="29"/>
      <c r="F52" s="29"/>
      <c r="G52" s="38"/>
      <c r="H52" s="38"/>
      <c r="I52" s="38"/>
      <c r="J52" s="38"/>
      <c r="K52" s="38"/>
      <c r="L52" s="85"/>
      <c r="M52" s="84"/>
    </row>
    <row r="53" spans="1:13" ht="12.75">
      <c r="A53" s="28"/>
      <c r="B53" s="28"/>
      <c r="C53" s="28"/>
      <c r="D53" s="41"/>
      <c r="E53" s="29"/>
      <c r="F53" s="29"/>
      <c r="G53" s="38"/>
      <c r="H53" s="38"/>
      <c r="I53" s="38"/>
      <c r="J53" s="38"/>
      <c r="K53" s="38"/>
      <c r="L53" s="85"/>
      <c r="M53" s="84"/>
    </row>
    <row r="54" spans="1:13" ht="12.75">
      <c r="A54" s="28"/>
      <c r="B54" s="28"/>
      <c r="C54" s="28"/>
      <c r="D54" s="41"/>
      <c r="E54" s="29"/>
      <c r="F54" s="29"/>
      <c r="G54" s="38"/>
      <c r="H54" s="38"/>
      <c r="I54" s="38"/>
      <c r="J54" s="38"/>
      <c r="K54" s="38"/>
      <c r="L54" s="85"/>
      <c r="M54" s="84"/>
    </row>
    <row r="55" spans="1:11" ht="12.75">
      <c r="A55" s="28"/>
      <c r="B55" s="29"/>
      <c r="C55" s="29"/>
      <c r="D55" s="41"/>
      <c r="E55" s="29"/>
      <c r="F55" s="29"/>
      <c r="G55" s="29"/>
      <c r="H55" s="38"/>
      <c r="I55" s="29"/>
      <c r="J55" s="29"/>
      <c r="K55" s="28"/>
    </row>
    <row r="56" spans="2:11" ht="12.75">
      <c r="B56" s="10"/>
      <c r="C56" s="10"/>
      <c r="D56" s="54"/>
      <c r="E56" s="10"/>
      <c r="F56" s="10"/>
      <c r="G56" s="10"/>
      <c r="H56" s="52"/>
      <c r="I56" s="52"/>
      <c r="J56" s="52"/>
      <c r="K56" s="17"/>
    </row>
    <row r="57" spans="2:11" ht="12.75">
      <c r="B57" s="17"/>
      <c r="C57" s="17"/>
      <c r="D57" s="54"/>
      <c r="E57" s="10"/>
      <c r="F57" s="10"/>
      <c r="G57" s="10"/>
      <c r="H57" s="10"/>
      <c r="I57" s="10"/>
      <c r="J57" s="10"/>
      <c r="K57" s="17"/>
    </row>
    <row r="58" spans="2:11" ht="12.75">
      <c r="B58" s="17"/>
      <c r="C58" s="17"/>
      <c r="D58" s="54"/>
      <c r="E58" s="10"/>
      <c r="F58" s="33"/>
      <c r="G58" s="33"/>
      <c r="H58" s="52"/>
      <c r="I58" s="52"/>
      <c r="J58" s="52"/>
      <c r="K58" s="17"/>
    </row>
    <row r="59" spans="2:11" ht="12.75">
      <c r="B59" s="17"/>
      <c r="C59" s="17"/>
      <c r="D59" s="54"/>
      <c r="E59" s="10"/>
      <c r="F59" s="33"/>
      <c r="G59" s="33"/>
      <c r="H59" s="52"/>
      <c r="I59" s="52"/>
      <c r="J59" s="52"/>
      <c r="K59" s="17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7" r:id="rId1"/>
  <headerFooter alignWithMargins="0">
    <oddFooter>&amp;L&amp;F   &amp;D  &amp;T&amp;R&amp;8Les communes en lettres majuscules sont des
 chefs-lieuxde cantons, sous-réfectures ou préfectures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75" zoomScaleNormal="75" zoomScalePageLayoutView="0" workbookViewId="0" topLeftCell="A1">
      <selection activeCell="E10" sqref="E10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7.8515625" style="3" customWidth="1"/>
    <col min="13" max="13" width="7.8515625" style="4" customWidth="1"/>
    <col min="14" max="14" width="7.851562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  <c r="M2" s="6"/>
      <c r="N2" s="11"/>
      <c r="O2" s="11"/>
      <c r="P2" s="5"/>
      <c r="Q2" s="5"/>
      <c r="R2" s="5"/>
      <c r="S2" s="12"/>
    </row>
    <row r="3" spans="1:19" ht="12.75">
      <c r="A3" s="211" t="s">
        <v>170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" t="s">
        <v>171</v>
      </c>
      <c r="M4" s="2" t="s">
        <v>172</v>
      </c>
    </row>
    <row r="5" spans="1:14" ht="12.75">
      <c r="A5" s="17"/>
      <c r="B5" s="10"/>
      <c r="C5" s="211" t="s">
        <v>791</v>
      </c>
      <c r="D5" s="211"/>
      <c r="E5" s="211"/>
      <c r="F5" s="211"/>
      <c r="G5" s="211"/>
      <c r="H5" s="17">
        <v>190</v>
      </c>
      <c r="I5" s="10" t="s">
        <v>8</v>
      </c>
      <c r="J5" s="10"/>
      <c r="K5" s="10"/>
      <c r="L5" s="18">
        <v>0.125</v>
      </c>
      <c r="M5" s="18">
        <v>0.125</v>
      </c>
      <c r="N5" s="3" t="s">
        <v>9</v>
      </c>
    </row>
    <row r="6" spans="1:14" ht="12.75">
      <c r="A6" s="19"/>
      <c r="B6" s="20" t="s">
        <v>8</v>
      </c>
      <c r="C6" s="20"/>
      <c r="D6" s="21" t="s">
        <v>10</v>
      </c>
      <c r="E6" s="22" t="s">
        <v>11</v>
      </c>
      <c r="F6" s="22" t="s">
        <v>12</v>
      </c>
      <c r="G6" s="213" t="s">
        <v>13</v>
      </c>
      <c r="H6" s="213"/>
      <c r="I6" s="213"/>
      <c r="J6" s="213"/>
      <c r="K6" s="213"/>
      <c r="L6" s="18">
        <v>0.4166666666666667</v>
      </c>
      <c r="M6" s="18">
        <v>0.4166666666666667</v>
      </c>
      <c r="N6" s="16" t="s">
        <v>14</v>
      </c>
    </row>
    <row r="7" spans="1:12" ht="12.75">
      <c r="A7" s="24" t="s">
        <v>15</v>
      </c>
      <c r="B7" s="25" t="s">
        <v>16</v>
      </c>
      <c r="C7" s="25" t="s">
        <v>17</v>
      </c>
      <c r="D7" s="26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</row>
    <row r="8" spans="1:12" ht="12.75">
      <c r="A8" s="28"/>
      <c r="B8" s="29"/>
      <c r="C8" s="29"/>
      <c r="D8" s="67" t="s">
        <v>788</v>
      </c>
      <c r="E8" s="32"/>
      <c r="F8" s="32"/>
      <c r="G8" s="29"/>
      <c r="H8" s="30"/>
      <c r="I8" s="30"/>
      <c r="J8" s="30"/>
      <c r="K8" s="30"/>
      <c r="L8" s="33"/>
    </row>
    <row r="9" spans="1:15" ht="12.75">
      <c r="A9" s="86">
        <v>0</v>
      </c>
      <c r="B9" s="28">
        <f>H5</f>
        <v>190</v>
      </c>
      <c r="C9" s="28">
        <f aca="true" t="shared" si="0" ref="C9:C24">C8+A9</f>
        <v>0</v>
      </c>
      <c r="D9" s="64" t="s">
        <v>169</v>
      </c>
      <c r="E9" s="43" t="s">
        <v>836</v>
      </c>
      <c r="F9" s="43"/>
      <c r="G9" s="35">
        <f>$L$5</f>
        <v>0.125</v>
      </c>
      <c r="H9" s="35">
        <f>$L$5</f>
        <v>0.125</v>
      </c>
      <c r="I9" s="35">
        <f>$L$5</f>
        <v>0.125</v>
      </c>
      <c r="J9" s="35">
        <f>$M$5</f>
        <v>0.125</v>
      </c>
      <c r="K9" s="35">
        <f>$M$5</f>
        <v>0.125</v>
      </c>
      <c r="L9" s="36"/>
      <c r="N9" s="4"/>
      <c r="O9" s="4"/>
    </row>
    <row r="10" spans="1:15" ht="12.75">
      <c r="A10" s="86">
        <v>13</v>
      </c>
      <c r="B10" s="28">
        <f aca="true" t="shared" si="1" ref="B10:B24">B9-A10</f>
        <v>177</v>
      </c>
      <c r="C10" s="28">
        <f t="shared" si="0"/>
        <v>13</v>
      </c>
      <c r="D10" s="39" t="s">
        <v>174</v>
      </c>
      <c r="E10" s="43" t="s">
        <v>155</v>
      </c>
      <c r="F10" s="43"/>
      <c r="G10" s="38">
        <f aca="true" t="shared" si="2" ref="G10:G24">SUM($G$9+$O$3*C10)</f>
        <v>0.15885416666666666</v>
      </c>
      <c r="H10" s="38">
        <f aca="true" t="shared" si="3" ref="H10:H24">SUM($H$9+$P$3*C10)</f>
        <v>0.1611111111111111</v>
      </c>
      <c r="I10" s="38">
        <f aca="true" t="shared" si="4" ref="I10:I24">SUM($I$9+$Q$3*C10)</f>
        <v>0.1636904761904762</v>
      </c>
      <c r="J10" s="38">
        <f aca="true" t="shared" si="5" ref="J10:J24">SUM($J$9+$R$3*C10)</f>
        <v>0.16666666666666666</v>
      </c>
      <c r="K10" s="38">
        <f aca="true" t="shared" si="6" ref="K10:K24">SUM($K$9+$S$3*C10)</f>
        <v>0.1701388888888889</v>
      </c>
      <c r="L10" s="36"/>
      <c r="N10" s="4"/>
      <c r="O10" s="4"/>
    </row>
    <row r="11" spans="1:15" ht="12.75">
      <c r="A11" s="86">
        <v>7</v>
      </c>
      <c r="B11" s="28">
        <f t="shared" si="1"/>
        <v>170</v>
      </c>
      <c r="C11" s="28">
        <f t="shared" si="0"/>
        <v>20</v>
      </c>
      <c r="D11" s="39" t="s">
        <v>175</v>
      </c>
      <c r="E11" s="43" t="s">
        <v>155</v>
      </c>
      <c r="F11" s="43"/>
      <c r="G11" s="38">
        <f t="shared" si="2"/>
        <v>0.17708333333333331</v>
      </c>
      <c r="H11" s="38">
        <f t="shared" si="3"/>
        <v>0.18055555555555555</v>
      </c>
      <c r="I11" s="38">
        <f t="shared" si="4"/>
        <v>0.18452380952380953</v>
      </c>
      <c r="J11" s="38">
        <f t="shared" si="5"/>
        <v>0.1891025641025641</v>
      </c>
      <c r="K11" s="38">
        <f t="shared" si="6"/>
        <v>0.19444444444444445</v>
      </c>
      <c r="L11" s="36"/>
      <c r="N11" s="4"/>
      <c r="O11" s="4"/>
    </row>
    <row r="12" spans="1:15" ht="12.75">
      <c r="A12" s="86">
        <v>11</v>
      </c>
      <c r="B12" s="28">
        <f t="shared" si="1"/>
        <v>159</v>
      </c>
      <c r="C12" s="28">
        <f t="shared" si="0"/>
        <v>31</v>
      </c>
      <c r="D12" s="39" t="s">
        <v>176</v>
      </c>
      <c r="E12" s="43" t="s">
        <v>155</v>
      </c>
      <c r="F12" s="43">
        <v>2115</v>
      </c>
      <c r="G12" s="38">
        <f t="shared" si="2"/>
        <v>0.20572916666666666</v>
      </c>
      <c r="H12" s="38">
        <f t="shared" si="3"/>
        <v>0.21111111111111108</v>
      </c>
      <c r="I12" s="38">
        <f t="shared" si="4"/>
        <v>0.21726190476190477</v>
      </c>
      <c r="J12" s="38">
        <f t="shared" si="5"/>
        <v>0.22435897435897434</v>
      </c>
      <c r="K12" s="38">
        <f t="shared" si="6"/>
        <v>0.2326388888888889</v>
      </c>
      <c r="L12" s="36"/>
      <c r="N12" s="4"/>
      <c r="O12" s="4"/>
    </row>
    <row r="13" spans="1:15" ht="12.75">
      <c r="A13" s="86">
        <v>4</v>
      </c>
      <c r="B13" s="28">
        <f t="shared" si="1"/>
        <v>155</v>
      </c>
      <c r="C13" s="28">
        <f t="shared" si="0"/>
        <v>35</v>
      </c>
      <c r="D13" s="40" t="s">
        <v>177</v>
      </c>
      <c r="E13" s="43" t="s">
        <v>155</v>
      </c>
      <c r="F13" s="43"/>
      <c r="G13" s="38">
        <f t="shared" si="2"/>
        <v>0.21614583333333331</v>
      </c>
      <c r="H13" s="38">
        <f t="shared" si="3"/>
        <v>0.2222222222222222</v>
      </c>
      <c r="I13" s="38">
        <f t="shared" si="4"/>
        <v>0.22916666666666666</v>
      </c>
      <c r="J13" s="38">
        <f t="shared" si="5"/>
        <v>0.23717948717948717</v>
      </c>
      <c r="K13" s="38">
        <f t="shared" si="6"/>
        <v>0.2465277777777778</v>
      </c>
      <c r="N13" s="4"/>
      <c r="O13" s="4"/>
    </row>
    <row r="14" spans="1:15" ht="12.75">
      <c r="A14" s="86">
        <v>13</v>
      </c>
      <c r="B14" s="28">
        <f t="shared" si="1"/>
        <v>142</v>
      </c>
      <c r="C14" s="28">
        <f t="shared" si="0"/>
        <v>48</v>
      </c>
      <c r="D14" s="39" t="s">
        <v>178</v>
      </c>
      <c r="E14" s="43" t="s">
        <v>155</v>
      </c>
      <c r="F14" s="43"/>
      <c r="G14" s="38">
        <f t="shared" si="2"/>
        <v>0.25</v>
      </c>
      <c r="H14" s="38">
        <f t="shared" si="3"/>
        <v>0.2583333333333333</v>
      </c>
      <c r="I14" s="38">
        <f t="shared" si="4"/>
        <v>0.26785714285714285</v>
      </c>
      <c r="J14" s="38">
        <f t="shared" si="5"/>
        <v>0.27884615384615385</v>
      </c>
      <c r="K14" s="38">
        <f t="shared" si="6"/>
        <v>0.29166666666666663</v>
      </c>
      <c r="N14" s="4"/>
      <c r="O14" s="4"/>
    </row>
    <row r="15" spans="1:15" ht="12.75">
      <c r="A15" s="86">
        <v>8</v>
      </c>
      <c r="B15" s="28">
        <f t="shared" si="1"/>
        <v>134</v>
      </c>
      <c r="C15" s="28">
        <f t="shared" si="0"/>
        <v>56</v>
      </c>
      <c r="D15" s="39" t="s">
        <v>179</v>
      </c>
      <c r="E15" s="43" t="s">
        <v>180</v>
      </c>
      <c r="F15" s="43"/>
      <c r="G15" s="38">
        <f t="shared" si="2"/>
        <v>0.2708333333333333</v>
      </c>
      <c r="H15" s="38">
        <f t="shared" si="3"/>
        <v>0.28055555555555556</v>
      </c>
      <c r="I15" s="38">
        <f t="shared" si="4"/>
        <v>0.29166666666666663</v>
      </c>
      <c r="J15" s="38">
        <f t="shared" si="5"/>
        <v>0.3044871794871795</v>
      </c>
      <c r="K15" s="38">
        <f t="shared" si="6"/>
        <v>0.3194444444444444</v>
      </c>
      <c r="N15" s="4"/>
      <c r="O15" s="4"/>
    </row>
    <row r="16" spans="1:15" ht="12.75">
      <c r="A16" s="86">
        <v>8</v>
      </c>
      <c r="B16" s="28">
        <f t="shared" si="1"/>
        <v>126</v>
      </c>
      <c r="C16" s="28">
        <f t="shared" si="0"/>
        <v>64</v>
      </c>
      <c r="D16" s="39" t="s">
        <v>181</v>
      </c>
      <c r="E16" s="43" t="s">
        <v>180</v>
      </c>
      <c r="F16" s="43">
        <v>1538</v>
      </c>
      <c r="G16" s="38">
        <f t="shared" si="2"/>
        <v>0.29166666666666663</v>
      </c>
      <c r="H16" s="38">
        <f t="shared" si="3"/>
        <v>0.30277777777777776</v>
      </c>
      <c r="I16" s="38">
        <f t="shared" si="4"/>
        <v>0.31547619047619047</v>
      </c>
      <c r="J16" s="38">
        <f t="shared" si="5"/>
        <v>0.3301282051282051</v>
      </c>
      <c r="K16" s="38">
        <f t="shared" si="6"/>
        <v>0.3472222222222222</v>
      </c>
      <c r="N16" s="4"/>
      <c r="O16" s="4"/>
    </row>
    <row r="17" spans="1:15" ht="12.75">
      <c r="A17" s="86">
        <v>8.5</v>
      </c>
      <c r="B17" s="28">
        <f t="shared" si="1"/>
        <v>117.5</v>
      </c>
      <c r="C17" s="28">
        <f t="shared" si="0"/>
        <v>72.5</v>
      </c>
      <c r="D17" s="39" t="s">
        <v>182</v>
      </c>
      <c r="E17" s="43" t="s">
        <v>180</v>
      </c>
      <c r="F17" s="43"/>
      <c r="G17" s="38">
        <f t="shared" si="2"/>
        <v>0.3138020833333333</v>
      </c>
      <c r="H17" s="38">
        <f t="shared" si="3"/>
        <v>0.32638888888888884</v>
      </c>
      <c r="I17" s="38">
        <f t="shared" si="4"/>
        <v>0.34077380952380953</v>
      </c>
      <c r="J17" s="38">
        <f t="shared" si="5"/>
        <v>0.3573717948717948</v>
      </c>
      <c r="K17" s="38">
        <f t="shared" si="6"/>
        <v>0.3767361111111111</v>
      </c>
      <c r="N17" s="4"/>
      <c r="O17" s="4"/>
    </row>
    <row r="18" spans="1:15" ht="12.75">
      <c r="A18" s="86">
        <v>2</v>
      </c>
      <c r="B18" s="28">
        <f t="shared" si="1"/>
        <v>115.5</v>
      </c>
      <c r="C18" s="28">
        <f t="shared" si="0"/>
        <v>74.5</v>
      </c>
      <c r="D18" s="39" t="s">
        <v>183</v>
      </c>
      <c r="E18" s="43" t="s">
        <v>184</v>
      </c>
      <c r="F18" s="43"/>
      <c r="G18" s="38">
        <f t="shared" si="2"/>
        <v>0.31901041666666663</v>
      </c>
      <c r="H18" s="38">
        <f t="shared" si="3"/>
        <v>0.33194444444444443</v>
      </c>
      <c r="I18" s="38">
        <f t="shared" si="4"/>
        <v>0.34672619047619047</v>
      </c>
      <c r="J18" s="38">
        <f t="shared" si="5"/>
        <v>0.36378205128205127</v>
      </c>
      <c r="K18" s="38">
        <f t="shared" si="6"/>
        <v>0.3836805555555555</v>
      </c>
      <c r="N18" s="4"/>
      <c r="O18" s="4"/>
    </row>
    <row r="19" spans="1:15" ht="12.75">
      <c r="A19" s="86">
        <v>3.5</v>
      </c>
      <c r="B19" s="28">
        <f t="shared" si="1"/>
        <v>112</v>
      </c>
      <c r="C19" s="28">
        <f t="shared" si="0"/>
        <v>78</v>
      </c>
      <c r="D19" s="39" t="s">
        <v>185</v>
      </c>
      <c r="E19" s="43" t="s">
        <v>184</v>
      </c>
      <c r="F19" s="43"/>
      <c r="G19" s="38">
        <f t="shared" si="2"/>
        <v>0.328125</v>
      </c>
      <c r="H19" s="38">
        <f t="shared" si="3"/>
        <v>0.3416666666666667</v>
      </c>
      <c r="I19" s="38">
        <f t="shared" si="4"/>
        <v>0.3571428571428571</v>
      </c>
      <c r="J19" s="38">
        <f t="shared" si="5"/>
        <v>0.375</v>
      </c>
      <c r="K19" s="38">
        <f t="shared" si="6"/>
        <v>0.3958333333333333</v>
      </c>
      <c r="N19" s="4"/>
      <c r="O19" s="4"/>
    </row>
    <row r="20" spans="1:15" ht="12.75">
      <c r="A20" s="86">
        <v>2.5</v>
      </c>
      <c r="B20" s="28">
        <f t="shared" si="1"/>
        <v>109.5</v>
      </c>
      <c r="C20" s="28">
        <f t="shared" si="0"/>
        <v>80.5</v>
      </c>
      <c r="D20" s="39" t="s">
        <v>186</v>
      </c>
      <c r="E20" s="43" t="s">
        <v>187</v>
      </c>
      <c r="F20" s="43"/>
      <c r="G20" s="38">
        <f t="shared" si="2"/>
        <v>0.33463541666666663</v>
      </c>
      <c r="H20" s="38">
        <f t="shared" si="3"/>
        <v>0.3486111111111111</v>
      </c>
      <c r="I20" s="38">
        <f t="shared" si="4"/>
        <v>0.3645833333333333</v>
      </c>
      <c r="J20" s="38">
        <f t="shared" si="5"/>
        <v>0.3830128205128205</v>
      </c>
      <c r="K20" s="38">
        <f t="shared" si="6"/>
        <v>0.4045138888888889</v>
      </c>
      <c r="N20" s="4"/>
      <c r="O20" s="4"/>
    </row>
    <row r="21" spans="1:15" ht="12.75">
      <c r="A21" s="86">
        <v>3.5</v>
      </c>
      <c r="B21" s="28">
        <f t="shared" si="1"/>
        <v>106</v>
      </c>
      <c r="C21" s="28">
        <f t="shared" si="0"/>
        <v>84</v>
      </c>
      <c r="D21" s="39" t="s">
        <v>188</v>
      </c>
      <c r="E21" s="43" t="s">
        <v>187</v>
      </c>
      <c r="F21" s="43"/>
      <c r="G21" s="38">
        <f t="shared" si="2"/>
        <v>0.34375</v>
      </c>
      <c r="H21" s="38">
        <f t="shared" si="3"/>
        <v>0.3583333333333333</v>
      </c>
      <c r="I21" s="38">
        <f t="shared" si="4"/>
        <v>0.375</v>
      </c>
      <c r="J21" s="38">
        <f t="shared" si="5"/>
        <v>0.3942307692307692</v>
      </c>
      <c r="K21" s="38">
        <f t="shared" si="6"/>
        <v>0.41666666666666663</v>
      </c>
      <c r="N21" s="4"/>
      <c r="O21" s="4"/>
    </row>
    <row r="22" spans="1:15" ht="12.75">
      <c r="A22" s="86">
        <v>3</v>
      </c>
      <c r="B22" s="28">
        <f t="shared" si="1"/>
        <v>103</v>
      </c>
      <c r="C22" s="28">
        <f t="shared" si="0"/>
        <v>87</v>
      </c>
      <c r="D22" s="39" t="s">
        <v>189</v>
      </c>
      <c r="E22" s="43" t="s">
        <v>187</v>
      </c>
      <c r="F22" s="43"/>
      <c r="G22" s="38">
        <f t="shared" si="2"/>
        <v>0.3515625</v>
      </c>
      <c r="H22" s="38">
        <f t="shared" si="3"/>
        <v>0.36666666666666664</v>
      </c>
      <c r="I22" s="38">
        <f t="shared" si="4"/>
        <v>0.3839285714285714</v>
      </c>
      <c r="J22" s="38">
        <f t="shared" si="5"/>
        <v>0.40384615384615385</v>
      </c>
      <c r="K22" s="38">
        <f t="shared" si="6"/>
        <v>0.4270833333333333</v>
      </c>
      <c r="N22" s="4"/>
      <c r="O22" s="4"/>
    </row>
    <row r="23" spans="1:15" ht="12.75">
      <c r="A23" s="86">
        <v>2.5</v>
      </c>
      <c r="B23" s="28">
        <f t="shared" si="1"/>
        <v>100.5</v>
      </c>
      <c r="C23" s="28">
        <f t="shared" si="0"/>
        <v>89.5</v>
      </c>
      <c r="D23" s="39" t="s">
        <v>190</v>
      </c>
      <c r="E23" s="43" t="s">
        <v>184</v>
      </c>
      <c r="F23" s="43"/>
      <c r="G23" s="38">
        <f t="shared" si="2"/>
        <v>0.35807291666666663</v>
      </c>
      <c r="H23" s="38">
        <f t="shared" si="3"/>
        <v>0.3736111111111111</v>
      </c>
      <c r="I23" s="38">
        <f t="shared" si="4"/>
        <v>0.3913690476190476</v>
      </c>
      <c r="J23" s="38">
        <f t="shared" si="5"/>
        <v>0.41185897435897434</v>
      </c>
      <c r="K23" s="38">
        <f t="shared" si="6"/>
        <v>0.4357638888888889</v>
      </c>
      <c r="N23" s="4"/>
      <c r="O23" s="4"/>
    </row>
    <row r="24" spans="1:15" ht="12.75">
      <c r="A24" s="86">
        <v>6.5</v>
      </c>
      <c r="B24" s="28">
        <f t="shared" si="1"/>
        <v>94</v>
      </c>
      <c r="C24" s="28">
        <f t="shared" si="0"/>
        <v>96</v>
      </c>
      <c r="D24" s="47" t="s">
        <v>191</v>
      </c>
      <c r="E24" s="43" t="s">
        <v>192</v>
      </c>
      <c r="F24" s="43"/>
      <c r="G24" s="38">
        <f t="shared" si="2"/>
        <v>0.375</v>
      </c>
      <c r="H24" s="38">
        <f t="shared" si="3"/>
        <v>0.3916666666666666</v>
      </c>
      <c r="I24" s="38">
        <f t="shared" si="4"/>
        <v>0.4107142857142857</v>
      </c>
      <c r="J24" s="38">
        <f t="shared" si="5"/>
        <v>0.4326923076923077</v>
      </c>
      <c r="K24" s="38">
        <f t="shared" si="6"/>
        <v>0.4583333333333333</v>
      </c>
      <c r="N24" s="4"/>
      <c r="O24" s="4"/>
    </row>
    <row r="25" spans="1:11" ht="12.75">
      <c r="A25" s="28"/>
      <c r="B25" s="28"/>
      <c r="C25" s="28"/>
      <c r="D25" s="31" t="s">
        <v>87</v>
      </c>
      <c r="E25" s="68"/>
      <c r="F25" s="29"/>
      <c r="G25" s="29"/>
      <c r="H25" s="38"/>
      <c r="I25" s="38"/>
      <c r="J25" s="38"/>
      <c r="K25" s="38"/>
    </row>
    <row r="26" spans="1:12" ht="12.75">
      <c r="A26" s="28">
        <v>0</v>
      </c>
      <c r="B26" s="28">
        <f>B24</f>
        <v>94</v>
      </c>
      <c r="C26" s="28">
        <f>C24</f>
        <v>96</v>
      </c>
      <c r="D26" s="47" t="s">
        <v>193</v>
      </c>
      <c r="E26" s="43" t="s">
        <v>194</v>
      </c>
      <c r="F26" s="32"/>
      <c r="G26" s="35">
        <f>$L$6</f>
        <v>0.4166666666666667</v>
      </c>
      <c r="H26" s="35">
        <f>$L$6</f>
        <v>0.4166666666666667</v>
      </c>
      <c r="I26" s="35">
        <f>$L$6</f>
        <v>0.4166666666666667</v>
      </c>
      <c r="J26" s="35">
        <f>$M$6</f>
        <v>0.4166666666666667</v>
      </c>
      <c r="K26" s="35">
        <f>$M$6</f>
        <v>0.4166666666666667</v>
      </c>
      <c r="L26" s="46">
        <f>A26</f>
        <v>0</v>
      </c>
    </row>
    <row r="27" spans="1:12" ht="12.75">
      <c r="A27" s="86">
        <v>5</v>
      </c>
      <c r="B27" s="28">
        <f aca="true" t="shared" si="7" ref="B27:B48">B26-A27</f>
        <v>89</v>
      </c>
      <c r="C27" s="28">
        <f aca="true" t="shared" si="8" ref="C27:C48">C26+A27</f>
        <v>101</v>
      </c>
      <c r="D27" s="39" t="s">
        <v>790</v>
      </c>
      <c r="E27" s="43" t="s">
        <v>192</v>
      </c>
      <c r="F27" s="32"/>
      <c r="G27" s="38">
        <f aca="true" t="shared" si="9" ref="G27:G48">SUM($G$26+$O$3*L27)</f>
        <v>0.4296875</v>
      </c>
      <c r="H27" s="38">
        <f aca="true" t="shared" si="10" ref="H27:H48">SUM($H$26+$P$3*L27)</f>
        <v>0.4305555555555556</v>
      </c>
      <c r="I27" s="38">
        <f aca="true" t="shared" si="11" ref="I27:I48">SUM($I$26+$Q$3*L27)</f>
        <v>0.43154761904761907</v>
      </c>
      <c r="J27" s="38">
        <f aca="true" t="shared" si="12" ref="J27:J48">SUM($J$26+$R$3*L27)</f>
        <v>0.4326923076923077</v>
      </c>
      <c r="K27" s="38">
        <f aca="true" t="shared" si="13" ref="K27:K48">SUM($K$26+$S$3*L27)</f>
        <v>0.4340277777777778</v>
      </c>
      <c r="L27" s="46">
        <f aca="true" t="shared" si="14" ref="L27:L48">L26+A27</f>
        <v>5</v>
      </c>
    </row>
    <row r="28" spans="1:12" ht="12.75">
      <c r="A28" s="86">
        <v>3.5</v>
      </c>
      <c r="B28" s="28">
        <f t="shared" si="7"/>
        <v>85.5</v>
      </c>
      <c r="C28" s="28">
        <f t="shared" si="8"/>
        <v>104.5</v>
      </c>
      <c r="D28" s="39" t="s">
        <v>195</v>
      </c>
      <c r="E28" s="43" t="s">
        <v>187</v>
      </c>
      <c r="F28" s="32">
        <v>905</v>
      </c>
      <c r="G28" s="38">
        <f t="shared" si="9"/>
        <v>0.43880208333333337</v>
      </c>
      <c r="H28" s="38">
        <f t="shared" si="10"/>
        <v>0.44027777777777777</v>
      </c>
      <c r="I28" s="38">
        <f t="shared" si="11"/>
        <v>0.44196428571428575</v>
      </c>
      <c r="J28" s="38">
        <f t="shared" si="12"/>
        <v>0.44391025641025644</v>
      </c>
      <c r="K28" s="38">
        <f t="shared" si="13"/>
        <v>0.4461805555555556</v>
      </c>
      <c r="L28" s="46">
        <f t="shared" si="14"/>
        <v>8.5</v>
      </c>
    </row>
    <row r="29" spans="1:12" ht="12.75">
      <c r="A29" s="86">
        <v>7</v>
      </c>
      <c r="B29" s="28">
        <f t="shared" si="7"/>
        <v>78.5</v>
      </c>
      <c r="C29" s="28">
        <f t="shared" si="8"/>
        <v>111.5</v>
      </c>
      <c r="D29" s="39" t="s">
        <v>196</v>
      </c>
      <c r="E29" s="43" t="s">
        <v>187</v>
      </c>
      <c r="F29" s="32"/>
      <c r="G29" s="38">
        <f t="shared" si="9"/>
        <v>0.45703125</v>
      </c>
      <c r="H29" s="38">
        <f t="shared" si="10"/>
        <v>0.45972222222222225</v>
      </c>
      <c r="I29" s="38">
        <f t="shared" si="11"/>
        <v>0.46279761904761907</v>
      </c>
      <c r="J29" s="38">
        <f t="shared" si="12"/>
        <v>0.46634615384615385</v>
      </c>
      <c r="K29" s="38">
        <f t="shared" si="13"/>
        <v>0.4704861111111111</v>
      </c>
      <c r="L29" s="46">
        <f t="shared" si="14"/>
        <v>15.5</v>
      </c>
    </row>
    <row r="30" spans="1:12" ht="12.75">
      <c r="A30" s="86">
        <v>4</v>
      </c>
      <c r="B30" s="28">
        <f t="shared" si="7"/>
        <v>74.5</v>
      </c>
      <c r="C30" s="28">
        <f t="shared" si="8"/>
        <v>115.5</v>
      </c>
      <c r="D30" s="39" t="s">
        <v>197</v>
      </c>
      <c r="E30" s="43" t="s">
        <v>192</v>
      </c>
      <c r="F30" s="32"/>
      <c r="G30" s="38">
        <f t="shared" si="9"/>
        <v>0.4674479166666667</v>
      </c>
      <c r="H30" s="38">
        <f t="shared" si="10"/>
        <v>0.4708333333333333</v>
      </c>
      <c r="I30" s="38">
        <f t="shared" si="11"/>
        <v>0.474702380952381</v>
      </c>
      <c r="J30" s="38">
        <f t="shared" si="12"/>
        <v>0.4791666666666667</v>
      </c>
      <c r="K30" s="38">
        <f t="shared" si="13"/>
        <v>0.484375</v>
      </c>
      <c r="L30" s="46">
        <f t="shared" si="14"/>
        <v>19.5</v>
      </c>
    </row>
    <row r="31" spans="1:12" ht="12.75">
      <c r="A31" s="86">
        <v>7.5</v>
      </c>
      <c r="B31" s="28">
        <f t="shared" si="7"/>
        <v>67</v>
      </c>
      <c r="C31" s="28">
        <f t="shared" si="8"/>
        <v>123</v>
      </c>
      <c r="D31" s="39" t="s">
        <v>198</v>
      </c>
      <c r="E31" s="43" t="s">
        <v>155</v>
      </c>
      <c r="F31" s="32">
        <v>1569</v>
      </c>
      <c r="G31" s="38">
        <f t="shared" si="9"/>
        <v>0.4869791666666667</v>
      </c>
      <c r="H31" s="38">
        <f t="shared" si="10"/>
        <v>0.4916666666666667</v>
      </c>
      <c r="I31" s="38">
        <f t="shared" si="11"/>
        <v>0.49702380952380953</v>
      </c>
      <c r="J31" s="38">
        <f t="shared" si="12"/>
        <v>0.5032051282051282</v>
      </c>
      <c r="K31" s="38">
        <f t="shared" si="13"/>
        <v>0.5104166666666667</v>
      </c>
      <c r="L31" s="46">
        <f t="shared" si="14"/>
        <v>27</v>
      </c>
    </row>
    <row r="32" spans="1:12" ht="12.75">
      <c r="A32" s="86">
        <v>0</v>
      </c>
      <c r="B32" s="28">
        <f t="shared" si="7"/>
        <v>67</v>
      </c>
      <c r="C32" s="28">
        <f t="shared" si="8"/>
        <v>123</v>
      </c>
      <c r="D32" s="65" t="s">
        <v>199</v>
      </c>
      <c r="E32" s="43" t="s">
        <v>155</v>
      </c>
      <c r="F32" s="32"/>
      <c r="G32" s="38">
        <f t="shared" si="9"/>
        <v>0.4869791666666667</v>
      </c>
      <c r="H32" s="38">
        <f t="shared" si="10"/>
        <v>0.4916666666666667</v>
      </c>
      <c r="I32" s="38">
        <f t="shared" si="11"/>
        <v>0.49702380952380953</v>
      </c>
      <c r="J32" s="38">
        <f t="shared" si="12"/>
        <v>0.5032051282051282</v>
      </c>
      <c r="K32" s="38">
        <f t="shared" si="13"/>
        <v>0.5104166666666667</v>
      </c>
      <c r="L32" s="46">
        <f t="shared" si="14"/>
        <v>27</v>
      </c>
    </row>
    <row r="33" spans="1:12" ht="12.75">
      <c r="A33" s="28">
        <v>13.5</v>
      </c>
      <c r="B33" s="28">
        <f t="shared" si="7"/>
        <v>53.5</v>
      </c>
      <c r="C33" s="28">
        <f t="shared" si="8"/>
        <v>136.5</v>
      </c>
      <c r="D33" s="40" t="s">
        <v>813</v>
      </c>
      <c r="E33" s="43" t="s">
        <v>200</v>
      </c>
      <c r="F33" s="32"/>
      <c r="G33" s="38">
        <f t="shared" si="9"/>
        <v>0.5221354166666667</v>
      </c>
      <c r="H33" s="38">
        <f t="shared" si="10"/>
        <v>0.5291666666666667</v>
      </c>
      <c r="I33" s="38">
        <f t="shared" si="11"/>
        <v>0.5372023809523809</v>
      </c>
      <c r="J33" s="38">
        <f t="shared" si="12"/>
        <v>0.546474358974359</v>
      </c>
      <c r="K33" s="38">
        <f t="shared" si="13"/>
        <v>0.5572916666666667</v>
      </c>
      <c r="L33" s="46">
        <f t="shared" si="14"/>
        <v>40.5</v>
      </c>
    </row>
    <row r="34" spans="1:12" ht="12.75">
      <c r="A34" s="28">
        <v>18</v>
      </c>
      <c r="B34" s="28">
        <f t="shared" si="7"/>
        <v>35.5</v>
      </c>
      <c r="C34" s="28">
        <f t="shared" si="8"/>
        <v>154.5</v>
      </c>
      <c r="D34" s="39" t="s">
        <v>201</v>
      </c>
      <c r="E34" s="32" t="s">
        <v>200</v>
      </c>
      <c r="F34" s="32"/>
      <c r="G34" s="38">
        <f t="shared" si="9"/>
        <v>0.5690104166666667</v>
      </c>
      <c r="H34" s="38">
        <f t="shared" si="10"/>
        <v>0.5791666666666666</v>
      </c>
      <c r="I34" s="38">
        <f t="shared" si="11"/>
        <v>0.5907738095238095</v>
      </c>
      <c r="J34" s="38">
        <f t="shared" si="12"/>
        <v>0.6041666666666667</v>
      </c>
      <c r="K34" s="38">
        <f t="shared" si="13"/>
        <v>0.6197916666666667</v>
      </c>
      <c r="L34" s="46">
        <f t="shared" si="14"/>
        <v>58.5</v>
      </c>
    </row>
    <row r="35" spans="1:12" ht="12.75">
      <c r="A35" s="63">
        <v>1</v>
      </c>
      <c r="B35" s="28">
        <f t="shared" si="7"/>
        <v>34.5</v>
      </c>
      <c r="C35" s="28">
        <f t="shared" si="8"/>
        <v>155.5</v>
      </c>
      <c r="D35" s="87" t="s">
        <v>202</v>
      </c>
      <c r="E35" s="43" t="s">
        <v>200</v>
      </c>
      <c r="F35" s="32"/>
      <c r="G35" s="38">
        <f t="shared" si="9"/>
        <v>0.5716145833333334</v>
      </c>
      <c r="H35" s="38">
        <f t="shared" si="10"/>
        <v>0.5819444444444444</v>
      </c>
      <c r="I35" s="38">
        <f t="shared" si="11"/>
        <v>0.59375</v>
      </c>
      <c r="J35" s="38">
        <f t="shared" si="12"/>
        <v>0.6073717948717949</v>
      </c>
      <c r="K35" s="38">
        <f t="shared" si="13"/>
        <v>0.6232638888888888</v>
      </c>
      <c r="L35" s="46">
        <f t="shared" si="14"/>
        <v>59.5</v>
      </c>
    </row>
    <row r="36" spans="1:12" ht="12.75">
      <c r="A36" s="63">
        <v>1.5</v>
      </c>
      <c r="B36" s="28">
        <f t="shared" si="7"/>
        <v>33</v>
      </c>
      <c r="C36" s="28">
        <f t="shared" si="8"/>
        <v>157</v>
      </c>
      <c r="D36" s="67" t="s">
        <v>788</v>
      </c>
      <c r="E36" s="43"/>
      <c r="F36" s="32"/>
      <c r="G36" s="38">
        <f t="shared" si="9"/>
        <v>0.5755208333333334</v>
      </c>
      <c r="H36" s="38">
        <f t="shared" si="10"/>
        <v>0.5861111111111111</v>
      </c>
      <c r="I36" s="38">
        <f t="shared" si="11"/>
        <v>0.5982142857142857</v>
      </c>
      <c r="J36" s="38">
        <f t="shared" si="12"/>
        <v>0.6121794871794872</v>
      </c>
      <c r="K36" s="38">
        <f t="shared" si="13"/>
        <v>0.6284722222222222</v>
      </c>
      <c r="L36" s="46">
        <f t="shared" si="14"/>
        <v>61</v>
      </c>
    </row>
    <row r="37" spans="1:12" ht="12.75">
      <c r="A37" s="63">
        <v>2.5</v>
      </c>
      <c r="B37" s="28">
        <f t="shared" si="7"/>
        <v>30.5</v>
      </c>
      <c r="C37" s="28">
        <f t="shared" si="8"/>
        <v>159.5</v>
      </c>
      <c r="D37" s="65" t="s">
        <v>199</v>
      </c>
      <c r="E37" s="43"/>
      <c r="F37" s="32"/>
      <c r="G37" s="38">
        <f t="shared" si="9"/>
        <v>0.58203125</v>
      </c>
      <c r="H37" s="38">
        <f t="shared" si="10"/>
        <v>0.5930555555555556</v>
      </c>
      <c r="I37" s="38">
        <f t="shared" si="11"/>
        <v>0.6056547619047619</v>
      </c>
      <c r="J37" s="38">
        <f t="shared" si="12"/>
        <v>0.6201923076923077</v>
      </c>
      <c r="K37" s="38">
        <f t="shared" si="13"/>
        <v>0.6371527777777778</v>
      </c>
      <c r="L37" s="46">
        <f t="shared" si="14"/>
        <v>63.5</v>
      </c>
    </row>
    <row r="38" spans="1:12" ht="12.75">
      <c r="A38" s="63">
        <v>1</v>
      </c>
      <c r="B38" s="28">
        <f t="shared" si="7"/>
        <v>29.5</v>
      </c>
      <c r="C38" s="28">
        <f t="shared" si="8"/>
        <v>160.5</v>
      </c>
      <c r="D38" s="87" t="s">
        <v>203</v>
      </c>
      <c r="E38" s="32" t="s">
        <v>200</v>
      </c>
      <c r="F38" s="32"/>
      <c r="G38" s="38">
        <f t="shared" si="9"/>
        <v>0.5846354166666667</v>
      </c>
      <c r="H38" s="38">
        <f t="shared" si="10"/>
        <v>0.5958333333333333</v>
      </c>
      <c r="I38" s="38">
        <f t="shared" si="11"/>
        <v>0.6086309523809523</v>
      </c>
      <c r="J38" s="38">
        <f t="shared" si="12"/>
        <v>0.6233974358974359</v>
      </c>
      <c r="K38" s="38">
        <f t="shared" si="13"/>
        <v>0.640625</v>
      </c>
      <c r="L38" s="46">
        <f t="shared" si="14"/>
        <v>64.5</v>
      </c>
    </row>
    <row r="39" spans="1:12" ht="12.75">
      <c r="A39" s="63">
        <v>1.5</v>
      </c>
      <c r="B39" s="28">
        <f t="shared" si="7"/>
        <v>28</v>
      </c>
      <c r="C39" s="28">
        <f t="shared" si="8"/>
        <v>162</v>
      </c>
      <c r="D39" s="67" t="s">
        <v>788</v>
      </c>
      <c r="E39" s="32"/>
      <c r="F39" s="32"/>
      <c r="G39" s="38">
        <f t="shared" si="9"/>
        <v>0.5885416666666667</v>
      </c>
      <c r="H39" s="38">
        <f t="shared" si="10"/>
        <v>0.6</v>
      </c>
      <c r="I39" s="38">
        <f t="shared" si="11"/>
        <v>0.6130952380952381</v>
      </c>
      <c r="J39" s="38">
        <f t="shared" si="12"/>
        <v>0.6282051282051282</v>
      </c>
      <c r="K39" s="38">
        <f t="shared" si="13"/>
        <v>0.6458333333333334</v>
      </c>
      <c r="L39" s="46">
        <f t="shared" si="14"/>
        <v>66</v>
      </c>
    </row>
    <row r="40" spans="1:12" ht="12.75">
      <c r="A40" s="63">
        <v>4.5</v>
      </c>
      <c r="B40" s="28">
        <f t="shared" si="7"/>
        <v>23.5</v>
      </c>
      <c r="C40" s="28">
        <f t="shared" si="8"/>
        <v>166.5</v>
      </c>
      <c r="D40" s="87" t="s">
        <v>204</v>
      </c>
      <c r="E40" s="32" t="s">
        <v>205</v>
      </c>
      <c r="F40" s="32"/>
      <c r="G40" s="38">
        <f t="shared" si="9"/>
        <v>0.6002604166666667</v>
      </c>
      <c r="H40" s="38">
        <f t="shared" si="10"/>
        <v>0.6125</v>
      </c>
      <c r="I40" s="38">
        <f t="shared" si="11"/>
        <v>0.6264880952380952</v>
      </c>
      <c r="J40" s="38">
        <f t="shared" si="12"/>
        <v>0.6426282051282052</v>
      </c>
      <c r="K40" s="38">
        <f t="shared" si="13"/>
        <v>0.6614583333333334</v>
      </c>
      <c r="L40" s="46">
        <f t="shared" si="14"/>
        <v>70.5</v>
      </c>
    </row>
    <row r="41" spans="1:12" ht="12.75">
      <c r="A41" s="63">
        <v>1.5</v>
      </c>
      <c r="B41" s="28">
        <f t="shared" si="7"/>
        <v>22</v>
      </c>
      <c r="C41" s="28">
        <f t="shared" si="8"/>
        <v>168</v>
      </c>
      <c r="D41" s="65" t="s">
        <v>199</v>
      </c>
      <c r="E41" s="32"/>
      <c r="F41" s="32"/>
      <c r="G41" s="38">
        <f t="shared" si="9"/>
        <v>0.6041666666666667</v>
      </c>
      <c r="H41" s="38">
        <f t="shared" si="10"/>
        <v>0.6166666666666667</v>
      </c>
      <c r="I41" s="38">
        <f t="shared" si="11"/>
        <v>0.6309523809523809</v>
      </c>
      <c r="J41" s="38">
        <f t="shared" si="12"/>
        <v>0.6474358974358975</v>
      </c>
      <c r="K41" s="38">
        <f t="shared" si="13"/>
        <v>0.6666666666666667</v>
      </c>
      <c r="L41" s="46">
        <f t="shared" si="14"/>
        <v>72</v>
      </c>
    </row>
    <row r="42" spans="1:12" ht="12.75">
      <c r="A42" s="63">
        <v>2</v>
      </c>
      <c r="B42" s="28">
        <f t="shared" si="7"/>
        <v>20</v>
      </c>
      <c r="C42" s="28">
        <f t="shared" si="8"/>
        <v>170</v>
      </c>
      <c r="D42" s="61" t="s">
        <v>206</v>
      </c>
      <c r="E42" s="32" t="s">
        <v>207</v>
      </c>
      <c r="F42" s="32"/>
      <c r="G42" s="38">
        <f t="shared" si="9"/>
        <v>0.609375</v>
      </c>
      <c r="H42" s="38">
        <f t="shared" si="10"/>
        <v>0.6222222222222222</v>
      </c>
      <c r="I42" s="38">
        <f t="shared" si="11"/>
        <v>0.6369047619047619</v>
      </c>
      <c r="J42" s="38">
        <f t="shared" si="12"/>
        <v>0.6538461538461539</v>
      </c>
      <c r="K42" s="38">
        <f t="shared" si="13"/>
        <v>0.6736111111111112</v>
      </c>
      <c r="L42" s="46">
        <f t="shared" si="14"/>
        <v>74</v>
      </c>
    </row>
    <row r="43" spans="1:12" ht="12.75">
      <c r="A43" s="63">
        <v>2</v>
      </c>
      <c r="B43" s="28">
        <f t="shared" si="7"/>
        <v>18</v>
      </c>
      <c r="C43" s="28">
        <f t="shared" si="8"/>
        <v>172</v>
      </c>
      <c r="D43" s="67" t="s">
        <v>788</v>
      </c>
      <c r="E43" s="32"/>
      <c r="F43" s="32"/>
      <c r="G43" s="38">
        <f t="shared" si="9"/>
        <v>0.6145833333333334</v>
      </c>
      <c r="H43" s="38">
        <f t="shared" si="10"/>
        <v>0.6277777777777778</v>
      </c>
      <c r="I43" s="38">
        <f t="shared" si="11"/>
        <v>0.6428571428571428</v>
      </c>
      <c r="J43" s="38">
        <f t="shared" si="12"/>
        <v>0.6602564102564102</v>
      </c>
      <c r="K43" s="38">
        <f t="shared" si="13"/>
        <v>0.6805555555555556</v>
      </c>
      <c r="L43" s="46">
        <f t="shared" si="14"/>
        <v>76</v>
      </c>
    </row>
    <row r="44" spans="1:12" ht="12.75">
      <c r="A44" s="63">
        <v>5.5</v>
      </c>
      <c r="B44" s="28">
        <f t="shared" si="7"/>
        <v>12.5</v>
      </c>
      <c r="C44" s="28">
        <f t="shared" si="8"/>
        <v>177.5</v>
      </c>
      <c r="D44" s="41" t="s">
        <v>208</v>
      </c>
      <c r="E44" s="32" t="s">
        <v>205</v>
      </c>
      <c r="F44" s="32"/>
      <c r="G44" s="38">
        <f t="shared" si="9"/>
        <v>0.62890625</v>
      </c>
      <c r="H44" s="38">
        <f t="shared" si="10"/>
        <v>0.6430555555555555</v>
      </c>
      <c r="I44" s="38">
        <f t="shared" si="11"/>
        <v>0.6592261904761905</v>
      </c>
      <c r="J44" s="38">
        <f t="shared" si="12"/>
        <v>0.6778846153846154</v>
      </c>
      <c r="K44" s="38">
        <f t="shared" si="13"/>
        <v>0.6996527777777778</v>
      </c>
      <c r="L44" s="46">
        <f t="shared" si="14"/>
        <v>81.5</v>
      </c>
    </row>
    <row r="45" spans="1:12" ht="12.75">
      <c r="A45" s="63">
        <v>3</v>
      </c>
      <c r="B45" s="28">
        <f t="shared" si="7"/>
        <v>9.5</v>
      </c>
      <c r="C45" s="28">
        <f t="shared" si="8"/>
        <v>180.5</v>
      </c>
      <c r="D45" s="87" t="s">
        <v>209</v>
      </c>
      <c r="E45" s="32" t="s">
        <v>210</v>
      </c>
      <c r="F45" s="32"/>
      <c r="G45" s="38">
        <f t="shared" si="9"/>
        <v>0.63671875</v>
      </c>
      <c r="H45" s="38">
        <f t="shared" si="10"/>
        <v>0.6513888888888889</v>
      </c>
      <c r="I45" s="38">
        <f t="shared" si="11"/>
        <v>0.6681547619047619</v>
      </c>
      <c r="J45" s="38">
        <f t="shared" si="12"/>
        <v>0.6875</v>
      </c>
      <c r="K45" s="38">
        <f t="shared" si="13"/>
        <v>0.7100694444444444</v>
      </c>
      <c r="L45" s="46">
        <f t="shared" si="14"/>
        <v>84.5</v>
      </c>
    </row>
    <row r="46" spans="1:12" ht="12.75">
      <c r="A46" s="63">
        <v>1.5</v>
      </c>
      <c r="B46" s="28">
        <f t="shared" si="7"/>
        <v>8</v>
      </c>
      <c r="C46" s="28">
        <f t="shared" si="8"/>
        <v>182</v>
      </c>
      <c r="D46" s="87" t="s">
        <v>211</v>
      </c>
      <c r="E46" s="32" t="s">
        <v>212</v>
      </c>
      <c r="F46" s="32">
        <v>463</v>
      </c>
      <c r="G46" s="38">
        <f t="shared" si="9"/>
        <v>0.640625</v>
      </c>
      <c r="H46" s="38">
        <f t="shared" si="10"/>
        <v>0.6555555555555556</v>
      </c>
      <c r="I46" s="38">
        <f t="shared" si="11"/>
        <v>0.6726190476190477</v>
      </c>
      <c r="J46" s="38">
        <f t="shared" si="12"/>
        <v>0.6923076923076923</v>
      </c>
      <c r="K46" s="38">
        <f t="shared" si="13"/>
        <v>0.7152777777777778</v>
      </c>
      <c r="L46" s="46">
        <f t="shared" si="14"/>
        <v>86</v>
      </c>
    </row>
    <row r="47" spans="1:12" ht="12.75">
      <c r="A47" s="63">
        <v>4</v>
      </c>
      <c r="B47" s="28">
        <f t="shared" si="7"/>
        <v>4</v>
      </c>
      <c r="C47" s="28">
        <f t="shared" si="8"/>
        <v>186</v>
      </c>
      <c r="D47" s="65" t="s">
        <v>213</v>
      </c>
      <c r="E47" s="32" t="s">
        <v>214</v>
      </c>
      <c r="F47" s="32"/>
      <c r="G47" s="38">
        <f t="shared" si="9"/>
        <v>0.6510416666666667</v>
      </c>
      <c r="H47" s="38">
        <f t="shared" si="10"/>
        <v>0.6666666666666666</v>
      </c>
      <c r="I47" s="38">
        <f t="shared" si="11"/>
        <v>0.6845238095238095</v>
      </c>
      <c r="J47" s="38">
        <f t="shared" si="12"/>
        <v>0.7051282051282051</v>
      </c>
      <c r="K47" s="38">
        <f t="shared" si="13"/>
        <v>0.7291666666666667</v>
      </c>
      <c r="L47" s="46">
        <f t="shared" si="14"/>
        <v>90</v>
      </c>
    </row>
    <row r="48" spans="1:12" ht="12.75">
      <c r="A48" s="63">
        <v>4</v>
      </c>
      <c r="B48" s="28">
        <f t="shared" si="7"/>
        <v>0</v>
      </c>
      <c r="C48" s="28">
        <f t="shared" si="8"/>
        <v>190</v>
      </c>
      <c r="D48" s="47" t="s">
        <v>215</v>
      </c>
      <c r="E48" s="32"/>
      <c r="F48" s="32"/>
      <c r="G48" s="38">
        <f t="shared" si="9"/>
        <v>0.6614583333333334</v>
      </c>
      <c r="H48" s="38">
        <f t="shared" si="10"/>
        <v>0.6777777777777778</v>
      </c>
      <c r="I48" s="38">
        <f t="shared" si="11"/>
        <v>0.6964285714285714</v>
      </c>
      <c r="J48" s="38">
        <f t="shared" si="12"/>
        <v>0.717948717948718</v>
      </c>
      <c r="K48" s="38">
        <f t="shared" si="13"/>
        <v>0.7430555555555556</v>
      </c>
      <c r="L48" s="46">
        <f t="shared" si="14"/>
        <v>94</v>
      </c>
    </row>
    <row r="49" spans="1:12" ht="12.75">
      <c r="A49" s="28"/>
      <c r="B49" s="28"/>
      <c r="C49" s="28"/>
      <c r="D49" s="47"/>
      <c r="E49" s="32"/>
      <c r="F49" s="32"/>
      <c r="G49" s="38"/>
      <c r="H49" s="38"/>
      <c r="I49" s="38"/>
      <c r="J49" s="38"/>
      <c r="K49" s="38"/>
      <c r="L49" s="46"/>
    </row>
    <row r="50" spans="1:12" ht="12.75">
      <c r="A50" s="28"/>
      <c r="B50" s="28"/>
      <c r="C50" s="28"/>
      <c r="D50" s="41"/>
      <c r="E50" s="32"/>
      <c r="F50" s="32"/>
      <c r="G50" s="38"/>
      <c r="H50" s="38"/>
      <c r="I50" s="38"/>
      <c r="J50" s="38"/>
      <c r="K50" s="38"/>
      <c r="L50" s="46"/>
    </row>
    <row r="51" spans="1:12" ht="12.75">
      <c r="A51" s="28"/>
      <c r="B51" s="28"/>
      <c r="C51" s="28"/>
      <c r="D51" s="47"/>
      <c r="E51" s="32"/>
      <c r="F51" s="32"/>
      <c r="G51" s="38"/>
      <c r="H51" s="38"/>
      <c r="I51" s="38"/>
      <c r="J51" s="38"/>
      <c r="K51" s="38"/>
      <c r="L51" s="46"/>
    </row>
    <row r="52" spans="1:12" ht="12.75">
      <c r="A52" s="28"/>
      <c r="B52" s="28"/>
      <c r="C52" s="28"/>
      <c r="D52" s="47"/>
      <c r="E52" s="32"/>
      <c r="F52" s="32"/>
      <c r="G52" s="38"/>
      <c r="H52" s="38"/>
      <c r="I52" s="38"/>
      <c r="J52" s="38"/>
      <c r="K52" s="38"/>
      <c r="L52" s="46"/>
    </row>
    <row r="53" spans="1:12" ht="12.75">
      <c r="A53" s="28"/>
      <c r="B53" s="28"/>
      <c r="C53" s="28"/>
      <c r="D53" s="47"/>
      <c r="E53" s="32"/>
      <c r="F53" s="32"/>
      <c r="G53" s="38"/>
      <c r="H53" s="38"/>
      <c r="I53" s="38"/>
      <c r="J53" s="38"/>
      <c r="K53" s="38"/>
      <c r="L53" s="46"/>
    </row>
    <row r="54" spans="1:12" ht="12.75">
      <c r="A54" s="28"/>
      <c r="B54" s="28"/>
      <c r="C54" s="28"/>
      <c r="D54" s="47"/>
      <c r="E54" s="32"/>
      <c r="F54" s="32"/>
      <c r="G54" s="38"/>
      <c r="H54" s="38"/>
      <c r="I54" s="38"/>
      <c r="J54" s="38"/>
      <c r="K54" s="38"/>
      <c r="L54" s="46"/>
    </row>
    <row r="55" spans="1:12" ht="12.75">
      <c r="A55" s="28"/>
      <c r="B55" s="28"/>
      <c r="C55" s="28"/>
      <c r="D55" s="47"/>
      <c r="E55" s="32"/>
      <c r="F55" s="32"/>
      <c r="G55" s="38"/>
      <c r="H55" s="38"/>
      <c r="I55" s="38"/>
      <c r="J55" s="38"/>
      <c r="K55" s="38"/>
      <c r="L55" s="46"/>
    </row>
    <row r="56" spans="2:13" ht="12.75">
      <c r="B56" s="10"/>
      <c r="C56" s="88"/>
      <c r="D56" s="89"/>
      <c r="E56" s="33"/>
      <c r="F56" s="90"/>
      <c r="G56" s="10"/>
      <c r="H56" s="33"/>
      <c r="I56" s="91"/>
      <c r="J56" s="92"/>
      <c r="K56" s="92"/>
      <c r="L56" s="72"/>
      <c r="M56" s="16"/>
    </row>
    <row r="57" spans="2:12" ht="12.75">
      <c r="B57" s="10"/>
      <c r="C57" s="88"/>
      <c r="D57" s="93"/>
      <c r="E57" s="33"/>
      <c r="F57" s="33"/>
      <c r="G57" s="10"/>
      <c r="H57" s="33"/>
      <c r="I57" s="94"/>
      <c r="J57" s="55"/>
      <c r="K57" s="55"/>
      <c r="L57" s="73"/>
    </row>
    <row r="58" spans="2:13" ht="12.75">
      <c r="B58" s="10"/>
      <c r="C58" s="88"/>
      <c r="D58" s="93"/>
      <c r="E58" s="33"/>
      <c r="F58" s="33"/>
      <c r="G58" s="10"/>
      <c r="H58" s="33"/>
      <c r="I58" s="94"/>
      <c r="J58" s="55"/>
      <c r="K58" s="55"/>
      <c r="L58" s="73"/>
      <c r="M58" s="16"/>
    </row>
    <row r="59" spans="2:13" ht="12.75">
      <c r="B59" s="10"/>
      <c r="C59" s="33"/>
      <c r="D59" s="93"/>
      <c r="E59" s="33"/>
      <c r="F59" s="33"/>
      <c r="G59" s="10"/>
      <c r="H59" s="33"/>
      <c r="I59" s="33"/>
      <c r="J59" s="10"/>
      <c r="K59" s="10"/>
      <c r="L59" s="54"/>
      <c r="M59" s="16"/>
    </row>
    <row r="60" spans="2:13" ht="12.75">
      <c r="B60" s="17"/>
      <c r="C60" s="88"/>
      <c r="D60" s="93"/>
      <c r="E60" s="33"/>
      <c r="F60" s="33"/>
      <c r="G60" s="10"/>
      <c r="H60" s="33"/>
      <c r="I60" s="94"/>
      <c r="J60" s="55"/>
      <c r="K60" s="55"/>
      <c r="L60" s="73"/>
      <c r="M60" s="16"/>
    </row>
    <row r="61" spans="2:13" ht="12.75">
      <c r="B61" s="10"/>
      <c r="C61" s="10"/>
      <c r="D61" s="54"/>
      <c r="E61" s="10"/>
      <c r="F61" s="10"/>
      <c r="G61" s="10"/>
      <c r="H61" s="10"/>
      <c r="I61" s="10"/>
      <c r="J61" s="10"/>
      <c r="K61" s="10"/>
      <c r="L61" s="54"/>
      <c r="M61" s="16"/>
    </row>
    <row r="62" spans="2:13" ht="12.75">
      <c r="B62" s="10"/>
      <c r="C62" s="10"/>
      <c r="D62" s="54"/>
      <c r="E62" s="10"/>
      <c r="F62" s="10"/>
      <c r="G62" s="10"/>
      <c r="H62" s="10"/>
      <c r="I62" s="10"/>
      <c r="J62" s="10"/>
      <c r="K62" s="10"/>
      <c r="L62" s="54"/>
      <c r="M62" s="16"/>
    </row>
    <row r="63" spans="2:13" ht="12.75">
      <c r="B63" s="10"/>
      <c r="C63" s="88"/>
      <c r="D63" s="93"/>
      <c r="E63" s="33"/>
      <c r="F63" s="33"/>
      <c r="G63" s="10"/>
      <c r="H63" s="33"/>
      <c r="I63" s="94"/>
      <c r="J63" s="94"/>
      <c r="K63" s="94"/>
      <c r="L63" s="95"/>
      <c r="M63" s="96"/>
    </row>
    <row r="64" spans="2:13" ht="12.75">
      <c r="B64" s="17"/>
      <c r="C64" s="88"/>
      <c r="D64" s="93"/>
      <c r="E64" s="33"/>
      <c r="F64" s="33"/>
      <c r="G64" s="10"/>
      <c r="H64" s="33"/>
      <c r="I64" s="94"/>
      <c r="J64" s="94"/>
      <c r="K64" s="94"/>
      <c r="L64" s="95"/>
      <c r="M64" s="96"/>
    </row>
    <row r="65" spans="2:13" ht="12.75">
      <c r="B65" s="17"/>
      <c r="C65" s="88"/>
      <c r="D65" s="97"/>
      <c r="E65" s="33"/>
      <c r="F65" s="90"/>
      <c r="G65" s="10"/>
      <c r="H65" s="33"/>
      <c r="I65" s="94"/>
      <c r="J65" s="94"/>
      <c r="K65" s="94"/>
      <c r="L65" s="95"/>
      <c r="M65" s="96"/>
    </row>
    <row r="66" spans="2:13" ht="12.75">
      <c r="B66" s="17"/>
      <c r="C66" s="17"/>
      <c r="D66" s="54"/>
      <c r="E66" s="10"/>
      <c r="F66" s="10"/>
      <c r="G66" s="10"/>
      <c r="H66" s="10"/>
      <c r="I66" s="55"/>
      <c r="J66" s="55"/>
      <c r="K66" s="55"/>
      <c r="L66" s="56"/>
      <c r="M66" s="57"/>
    </row>
    <row r="67" spans="2:13" ht="12.75">
      <c r="B67" s="17"/>
      <c r="C67" s="17"/>
      <c r="D67" s="54"/>
      <c r="E67" s="10"/>
      <c r="F67" s="10"/>
      <c r="G67" s="10"/>
      <c r="H67" s="10"/>
      <c r="I67" s="55"/>
      <c r="J67" s="55"/>
      <c r="K67" s="55"/>
      <c r="L67" s="56"/>
      <c r="M67" s="57"/>
    </row>
    <row r="68" spans="2:13" ht="12.75">
      <c r="B68" s="10"/>
      <c r="C68" s="17"/>
      <c r="D68" s="54"/>
      <c r="E68" s="10"/>
      <c r="F68" s="10"/>
      <c r="G68" s="10"/>
      <c r="H68" s="10"/>
      <c r="I68" s="55"/>
      <c r="J68" s="55"/>
      <c r="K68" s="55"/>
      <c r="L68" s="56"/>
      <c r="M68" s="57"/>
    </row>
    <row r="69" ht="12.75">
      <c r="M69" s="57"/>
    </row>
    <row r="70" spans="2:13" ht="12.75">
      <c r="B70" s="17"/>
      <c r="C70" s="17"/>
      <c r="D70" s="51"/>
      <c r="E70" s="10"/>
      <c r="F70" s="10"/>
      <c r="G70" s="10"/>
      <c r="H70" s="10"/>
      <c r="I70" s="55"/>
      <c r="J70" s="55"/>
      <c r="K70" s="55"/>
      <c r="L70" s="56"/>
      <c r="M70" s="57"/>
    </row>
    <row r="71" spans="2:13" ht="12.75">
      <c r="B71" s="17"/>
      <c r="C71" s="17"/>
      <c r="D71" s="54"/>
      <c r="E71" s="10"/>
      <c r="F71" s="10"/>
      <c r="G71" s="10"/>
      <c r="H71" s="10"/>
      <c r="I71" s="55"/>
      <c r="J71" s="55"/>
      <c r="K71" s="55"/>
      <c r="L71" s="56"/>
      <c r="M71" s="57"/>
    </row>
    <row r="72" spans="2:13" ht="12.75">
      <c r="B72" s="17"/>
      <c r="C72" s="17"/>
      <c r="D72" s="54"/>
      <c r="E72" s="10"/>
      <c r="F72" s="10"/>
      <c r="G72" s="10"/>
      <c r="H72" s="10"/>
      <c r="I72" s="55"/>
      <c r="J72" s="55"/>
      <c r="K72" s="55"/>
      <c r="L72" s="56"/>
      <c r="M72" s="57"/>
    </row>
    <row r="73" spans="2:13" ht="12.75">
      <c r="B73" s="17"/>
      <c r="C73" s="17"/>
      <c r="D73" s="54"/>
      <c r="E73" s="10"/>
      <c r="F73" s="10"/>
      <c r="G73" s="10"/>
      <c r="H73" s="10"/>
      <c r="I73" s="55"/>
      <c r="J73" s="55"/>
      <c r="K73" s="55"/>
      <c r="L73" s="56"/>
      <c r="M73" s="57"/>
    </row>
    <row r="74" spans="2:13" ht="12.75">
      <c r="B74" s="17"/>
      <c r="C74" s="17"/>
      <c r="D74" s="58"/>
      <c r="E74" s="10"/>
      <c r="F74" s="5"/>
      <c r="G74" s="10"/>
      <c r="H74" s="5"/>
      <c r="I74" s="55"/>
      <c r="J74" s="55"/>
      <c r="K74" s="55"/>
      <c r="L74" s="56"/>
      <c r="M74" s="57"/>
    </row>
    <row r="75" spans="2:13" ht="12.75">
      <c r="B75" s="17"/>
      <c r="C75" s="17"/>
      <c r="D75" s="54"/>
      <c r="E75" s="10"/>
      <c r="F75" s="10"/>
      <c r="G75" s="10"/>
      <c r="H75" s="10"/>
      <c r="I75" s="55"/>
      <c r="J75" s="55"/>
      <c r="K75" s="55"/>
      <c r="L75" s="56"/>
      <c r="M75" s="57"/>
    </row>
    <row r="76" spans="2:13" ht="12.75">
      <c r="B76" s="10"/>
      <c r="C76" s="17"/>
      <c r="D76" s="54"/>
      <c r="E76" s="10"/>
      <c r="F76" s="10"/>
      <c r="G76" s="10"/>
      <c r="H76" s="10"/>
      <c r="I76" s="10"/>
      <c r="J76" s="10"/>
      <c r="K76" s="10"/>
      <c r="L76" s="54"/>
      <c r="M76" s="57"/>
    </row>
    <row r="77" spans="2:13" ht="12.75">
      <c r="B77" s="17"/>
      <c r="C77" s="17"/>
      <c r="D77" s="54"/>
      <c r="E77" s="10"/>
      <c r="F77" s="10"/>
      <c r="G77" s="10"/>
      <c r="H77" s="10"/>
      <c r="I77" s="55"/>
      <c r="J77" s="55"/>
      <c r="K77" s="55"/>
      <c r="L77" s="56"/>
      <c r="M77" s="59"/>
    </row>
    <row r="78" spans="2:13" ht="12.75">
      <c r="B78" s="17"/>
      <c r="C78" s="17"/>
      <c r="D78" s="58"/>
      <c r="E78" s="10"/>
      <c r="F78" s="5"/>
      <c r="G78" s="10"/>
      <c r="H78" s="5"/>
      <c r="I78" s="55"/>
      <c r="J78" s="55"/>
      <c r="K78" s="55"/>
      <c r="L78" s="56"/>
      <c r="M78" s="59"/>
    </row>
    <row r="79" spans="2:13" ht="12.75">
      <c r="B79" s="10"/>
      <c r="C79" s="10"/>
      <c r="D79" s="54"/>
      <c r="E79" s="10"/>
      <c r="F79" s="10"/>
      <c r="G79" s="10"/>
      <c r="H79" s="10"/>
      <c r="I79" s="55"/>
      <c r="J79" s="55"/>
      <c r="K79" s="55"/>
      <c r="L79" s="56"/>
      <c r="M79" s="16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&amp;L&amp;F   &amp;D  &amp;T&amp;R&amp;8Les communes en lettres majuscules sont des
chefs-lieux de cantons, sous-préfectures ou préfectures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75" zoomScaleNormal="75" zoomScalePageLayoutView="0" workbookViewId="0" topLeftCell="A34">
      <selection activeCell="F57" sqref="F57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8.57421875" style="3" customWidth="1"/>
    <col min="13" max="13" width="8.57421875" style="4" customWidth="1"/>
    <col min="14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  <c r="M2" s="6"/>
      <c r="N2" s="11"/>
      <c r="O2" s="11"/>
      <c r="P2" s="5"/>
      <c r="Q2" s="5"/>
      <c r="R2" s="5"/>
      <c r="S2" s="12"/>
    </row>
    <row r="3" spans="1:19" ht="12.75">
      <c r="A3" s="211" t="s">
        <v>216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" t="s">
        <v>171</v>
      </c>
      <c r="M4" s="2" t="s">
        <v>172</v>
      </c>
    </row>
    <row r="5" spans="1:14" ht="12.75">
      <c r="A5" s="17"/>
      <c r="B5" s="10"/>
      <c r="C5" s="211" t="s">
        <v>792</v>
      </c>
      <c r="D5" s="211"/>
      <c r="E5" s="211"/>
      <c r="F5" s="211"/>
      <c r="G5" s="211"/>
      <c r="H5" s="17">
        <v>191</v>
      </c>
      <c r="I5" s="10" t="s">
        <v>8</v>
      </c>
      <c r="J5" s="10"/>
      <c r="K5" s="10"/>
      <c r="L5" s="18">
        <v>0.11458333333333333</v>
      </c>
      <c r="M5" s="18">
        <v>0.11458333333333333</v>
      </c>
      <c r="N5" s="3" t="s">
        <v>9</v>
      </c>
    </row>
    <row r="6" spans="1:14" ht="12.75">
      <c r="A6" s="19"/>
      <c r="B6" s="20" t="s">
        <v>8</v>
      </c>
      <c r="C6" s="20"/>
      <c r="D6" s="21" t="s">
        <v>10</v>
      </c>
      <c r="E6" s="22" t="s">
        <v>11</v>
      </c>
      <c r="F6" s="22" t="s">
        <v>12</v>
      </c>
      <c r="G6" s="23"/>
      <c r="H6" s="60" t="s">
        <v>13</v>
      </c>
      <c r="I6" s="60"/>
      <c r="J6" s="60"/>
      <c r="K6" s="60"/>
      <c r="L6" s="18">
        <v>0.4583333333333333</v>
      </c>
      <c r="M6" s="18">
        <v>0.4583333333333333</v>
      </c>
      <c r="N6" s="16" t="s">
        <v>14</v>
      </c>
    </row>
    <row r="7" spans="1:12" ht="12.75">
      <c r="A7" s="24" t="s">
        <v>15</v>
      </c>
      <c r="B7" s="25" t="s">
        <v>16</v>
      </c>
      <c r="C7" s="25" t="s">
        <v>17</v>
      </c>
      <c r="D7" s="26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</row>
    <row r="8" spans="1:12" ht="12.75">
      <c r="A8" s="28"/>
      <c r="B8" s="28"/>
      <c r="C8" s="28"/>
      <c r="D8" s="31" t="s">
        <v>199</v>
      </c>
      <c r="E8" s="29"/>
      <c r="F8" s="29"/>
      <c r="G8" s="29"/>
      <c r="H8" s="30"/>
      <c r="I8" s="30"/>
      <c r="J8" s="30"/>
      <c r="K8" s="30"/>
      <c r="L8" s="33"/>
    </row>
    <row r="9" spans="1:15" ht="12.75">
      <c r="A9" s="28">
        <v>0</v>
      </c>
      <c r="B9" s="28">
        <f>H5</f>
        <v>191</v>
      </c>
      <c r="C9" s="28">
        <v>0</v>
      </c>
      <c r="D9" s="48" t="s">
        <v>215</v>
      </c>
      <c r="E9" s="29"/>
      <c r="F9" s="29"/>
      <c r="G9" s="35">
        <f>$L$5</f>
        <v>0.11458333333333333</v>
      </c>
      <c r="H9" s="35">
        <f>$L$5</f>
        <v>0.11458333333333333</v>
      </c>
      <c r="I9" s="35">
        <f>$L$5</f>
        <v>0.11458333333333333</v>
      </c>
      <c r="J9" s="35">
        <f>$M$5</f>
        <v>0.11458333333333333</v>
      </c>
      <c r="K9" s="35">
        <f>$M$5</f>
        <v>0.11458333333333333</v>
      </c>
      <c r="L9" s="36"/>
      <c r="N9" s="4"/>
      <c r="O9" s="4"/>
    </row>
    <row r="10" spans="1:15" ht="12.75">
      <c r="A10" s="28">
        <v>0</v>
      </c>
      <c r="B10" s="28">
        <f aca="true" t="shared" si="0" ref="B10:B36">B9-A10</f>
        <v>191</v>
      </c>
      <c r="C10" s="28">
        <f aca="true" t="shared" si="1" ref="C10:C36">C9+A10</f>
        <v>0</v>
      </c>
      <c r="D10" s="48" t="s">
        <v>218</v>
      </c>
      <c r="E10" s="29" t="s">
        <v>205</v>
      </c>
      <c r="F10" s="29"/>
      <c r="G10" s="38">
        <f aca="true" t="shared" si="2" ref="G10:G36">SUM($G$9+$O$3*C10)</f>
        <v>0.11458333333333333</v>
      </c>
      <c r="H10" s="38">
        <f aca="true" t="shared" si="3" ref="H10:H36">SUM($H$9+$P$3*C10)</f>
        <v>0.11458333333333333</v>
      </c>
      <c r="I10" s="38">
        <f aca="true" t="shared" si="4" ref="I10:I36">SUM($I$9+$Q$3*C10)</f>
        <v>0.11458333333333333</v>
      </c>
      <c r="J10" s="38">
        <f aca="true" t="shared" si="5" ref="J10:J36">SUM($J$9+$R$3*C10)</f>
        <v>0.11458333333333333</v>
      </c>
      <c r="K10" s="38">
        <f aca="true" t="shared" si="6" ref="K10:K36">SUM($K$9+$S$3*C10)</f>
        <v>0.11458333333333333</v>
      </c>
      <c r="N10" s="4"/>
      <c r="O10" s="4"/>
    </row>
    <row r="11" spans="1:15" ht="12.75">
      <c r="A11" s="28">
        <v>4.5</v>
      </c>
      <c r="B11" s="28">
        <f t="shared" si="0"/>
        <v>186.5</v>
      </c>
      <c r="C11" s="28">
        <f t="shared" si="1"/>
        <v>4.5</v>
      </c>
      <c r="D11" s="41" t="s">
        <v>219</v>
      </c>
      <c r="E11" s="29" t="s">
        <v>205</v>
      </c>
      <c r="F11" s="29"/>
      <c r="G11" s="38">
        <f t="shared" si="2"/>
        <v>0.12630208333333331</v>
      </c>
      <c r="H11" s="38">
        <f t="shared" si="3"/>
        <v>0.12708333333333333</v>
      </c>
      <c r="I11" s="38">
        <f t="shared" si="4"/>
        <v>0.12797619047619047</v>
      </c>
      <c r="J11" s="38">
        <f t="shared" si="5"/>
        <v>0.12900641025641024</v>
      </c>
      <c r="K11" s="38">
        <f t="shared" si="6"/>
        <v>0.13020833333333331</v>
      </c>
      <c r="N11" s="4"/>
      <c r="O11" s="4"/>
    </row>
    <row r="12" spans="1:15" ht="12.75">
      <c r="A12" s="28">
        <v>2</v>
      </c>
      <c r="B12" s="28">
        <f t="shared" si="0"/>
        <v>184.5</v>
      </c>
      <c r="C12" s="28">
        <f t="shared" si="1"/>
        <v>6.5</v>
      </c>
      <c r="D12" s="41" t="s">
        <v>220</v>
      </c>
      <c r="E12" s="29" t="s">
        <v>221</v>
      </c>
      <c r="F12" s="29">
        <v>428</v>
      </c>
      <c r="G12" s="38">
        <f t="shared" si="2"/>
        <v>0.13151041666666666</v>
      </c>
      <c r="H12" s="38">
        <f t="shared" si="3"/>
        <v>0.1326388888888889</v>
      </c>
      <c r="I12" s="38">
        <f t="shared" si="4"/>
        <v>0.13392857142857142</v>
      </c>
      <c r="J12" s="38">
        <f t="shared" si="5"/>
        <v>0.13541666666666666</v>
      </c>
      <c r="K12" s="38">
        <f t="shared" si="6"/>
        <v>0.13715277777777776</v>
      </c>
      <c r="N12" s="4"/>
      <c r="O12" s="4"/>
    </row>
    <row r="13" spans="1:15" ht="12.75">
      <c r="A13" s="28">
        <v>3</v>
      </c>
      <c r="B13" s="28">
        <f t="shared" si="0"/>
        <v>181.5</v>
      </c>
      <c r="C13" s="28">
        <f t="shared" si="1"/>
        <v>9.5</v>
      </c>
      <c r="D13" s="41" t="s">
        <v>222</v>
      </c>
      <c r="E13" s="29" t="s">
        <v>223</v>
      </c>
      <c r="F13" s="29"/>
      <c r="G13" s="38">
        <f t="shared" si="2"/>
        <v>0.13932291666666666</v>
      </c>
      <c r="H13" s="38">
        <f t="shared" si="3"/>
        <v>0.14097222222222222</v>
      </c>
      <c r="I13" s="38">
        <f t="shared" si="4"/>
        <v>0.14285714285714285</v>
      </c>
      <c r="J13" s="38">
        <f t="shared" si="5"/>
        <v>0.14503205128205127</v>
      </c>
      <c r="K13" s="38">
        <f t="shared" si="6"/>
        <v>0.14756944444444445</v>
      </c>
      <c r="N13" s="4"/>
      <c r="O13" s="4"/>
    </row>
    <row r="14" spans="1:15" ht="12.75">
      <c r="A14" s="28">
        <v>5</v>
      </c>
      <c r="B14" s="28">
        <f t="shared" si="0"/>
        <v>176.5</v>
      </c>
      <c r="C14" s="28">
        <f t="shared" si="1"/>
        <v>14.5</v>
      </c>
      <c r="D14" s="41" t="s">
        <v>224</v>
      </c>
      <c r="E14" s="29" t="s">
        <v>192</v>
      </c>
      <c r="F14" s="29"/>
      <c r="G14" s="38">
        <f t="shared" si="2"/>
        <v>0.15234375</v>
      </c>
      <c r="H14" s="38">
        <f t="shared" si="3"/>
        <v>0.15486111111111112</v>
      </c>
      <c r="I14" s="38">
        <f t="shared" si="4"/>
        <v>0.15773809523809523</v>
      </c>
      <c r="J14" s="38">
        <f t="shared" si="5"/>
        <v>0.1610576923076923</v>
      </c>
      <c r="K14" s="38">
        <f t="shared" si="6"/>
        <v>0.16493055555555555</v>
      </c>
      <c r="N14" s="4"/>
      <c r="O14" s="4"/>
    </row>
    <row r="15" spans="1:15" ht="12.75">
      <c r="A15" s="28">
        <v>1</v>
      </c>
      <c r="B15" s="28">
        <f t="shared" si="0"/>
        <v>175.5</v>
      </c>
      <c r="C15" s="28">
        <f t="shared" si="1"/>
        <v>15.5</v>
      </c>
      <c r="D15" s="41" t="s">
        <v>225</v>
      </c>
      <c r="E15" s="29" t="s">
        <v>192</v>
      </c>
      <c r="F15" s="29">
        <v>618</v>
      </c>
      <c r="G15" s="38">
        <f t="shared" si="2"/>
        <v>0.15494791666666666</v>
      </c>
      <c r="H15" s="38">
        <f t="shared" si="3"/>
        <v>0.15763888888888888</v>
      </c>
      <c r="I15" s="38">
        <f t="shared" si="4"/>
        <v>0.1607142857142857</v>
      </c>
      <c r="J15" s="38">
        <f t="shared" si="5"/>
        <v>0.1642628205128205</v>
      </c>
      <c r="K15" s="38">
        <f t="shared" si="6"/>
        <v>0.16840277777777776</v>
      </c>
      <c r="N15" s="4"/>
      <c r="O15" s="4"/>
    </row>
    <row r="16" spans="1:15" ht="12.75">
      <c r="A16" s="28">
        <v>2</v>
      </c>
      <c r="B16" s="28">
        <f t="shared" si="0"/>
        <v>173.5</v>
      </c>
      <c r="C16" s="28">
        <f t="shared" si="1"/>
        <v>17.5</v>
      </c>
      <c r="D16" s="41" t="s">
        <v>226</v>
      </c>
      <c r="E16" s="29" t="s">
        <v>192</v>
      </c>
      <c r="F16" s="29">
        <v>528</v>
      </c>
      <c r="G16" s="38">
        <f t="shared" si="2"/>
        <v>0.16015625</v>
      </c>
      <c r="H16" s="38">
        <f t="shared" si="3"/>
        <v>0.16319444444444442</v>
      </c>
      <c r="I16" s="38">
        <f t="shared" si="4"/>
        <v>0.16666666666666666</v>
      </c>
      <c r="J16" s="38">
        <f t="shared" si="5"/>
        <v>0.17067307692307693</v>
      </c>
      <c r="K16" s="38">
        <f t="shared" si="6"/>
        <v>0.1753472222222222</v>
      </c>
      <c r="N16" s="4"/>
      <c r="O16" s="4"/>
    </row>
    <row r="17" spans="1:15" ht="12.75">
      <c r="A17" s="28">
        <v>5.5</v>
      </c>
      <c r="B17" s="28">
        <f t="shared" si="0"/>
        <v>168</v>
      </c>
      <c r="C17" s="28">
        <f t="shared" si="1"/>
        <v>23</v>
      </c>
      <c r="D17" s="41" t="s">
        <v>227</v>
      </c>
      <c r="E17" s="29" t="s">
        <v>192</v>
      </c>
      <c r="F17" s="29">
        <v>633</v>
      </c>
      <c r="G17" s="38">
        <f t="shared" si="2"/>
        <v>0.17447916666666666</v>
      </c>
      <c r="H17" s="38">
        <f t="shared" si="3"/>
        <v>0.1784722222222222</v>
      </c>
      <c r="I17" s="38">
        <f t="shared" si="4"/>
        <v>0.18303571428571427</v>
      </c>
      <c r="J17" s="38">
        <f t="shared" si="5"/>
        <v>0.18830128205128205</v>
      </c>
      <c r="K17" s="38">
        <f t="shared" si="6"/>
        <v>0.19444444444444442</v>
      </c>
      <c r="N17" s="4"/>
      <c r="O17" s="4"/>
    </row>
    <row r="18" spans="1:15" ht="12.75">
      <c r="A18" s="28">
        <v>4.5</v>
      </c>
      <c r="B18" s="28">
        <f t="shared" si="0"/>
        <v>163.5</v>
      </c>
      <c r="C18" s="28">
        <f t="shared" si="1"/>
        <v>27.5</v>
      </c>
      <c r="D18" s="41" t="s">
        <v>228</v>
      </c>
      <c r="E18" s="29" t="s">
        <v>192</v>
      </c>
      <c r="F18" s="29">
        <v>1069</v>
      </c>
      <c r="G18" s="38">
        <f t="shared" si="2"/>
        <v>0.18619791666666666</v>
      </c>
      <c r="H18" s="38">
        <f t="shared" si="3"/>
        <v>0.1909722222222222</v>
      </c>
      <c r="I18" s="38">
        <f t="shared" si="4"/>
        <v>0.19642857142857142</v>
      </c>
      <c r="J18" s="38">
        <f t="shared" si="5"/>
        <v>0.20272435897435898</v>
      </c>
      <c r="K18" s="38">
        <f t="shared" si="6"/>
        <v>0.21006944444444442</v>
      </c>
      <c r="N18" s="4"/>
      <c r="O18" s="4"/>
    </row>
    <row r="19" spans="1:15" ht="12.75">
      <c r="A19" s="28">
        <v>4</v>
      </c>
      <c r="B19" s="28">
        <f t="shared" si="0"/>
        <v>159.5</v>
      </c>
      <c r="C19" s="28">
        <f t="shared" si="1"/>
        <v>31.5</v>
      </c>
      <c r="D19" s="67" t="s">
        <v>229</v>
      </c>
      <c r="E19" s="29"/>
      <c r="F19" s="29"/>
      <c r="G19" s="38">
        <f t="shared" si="2"/>
        <v>0.19661458333333331</v>
      </c>
      <c r="H19" s="38">
        <f t="shared" si="3"/>
        <v>0.20208333333333334</v>
      </c>
      <c r="I19" s="38">
        <f t="shared" si="4"/>
        <v>0.20833333333333331</v>
      </c>
      <c r="J19" s="38">
        <f t="shared" si="5"/>
        <v>0.2155448717948718</v>
      </c>
      <c r="K19" s="38">
        <f t="shared" si="6"/>
        <v>0.22395833333333331</v>
      </c>
      <c r="N19" s="4"/>
      <c r="O19" s="4"/>
    </row>
    <row r="20" spans="1:15" ht="12.75">
      <c r="A20" s="28">
        <v>1.5</v>
      </c>
      <c r="B20" s="28">
        <f t="shared" si="0"/>
        <v>158</v>
      </c>
      <c r="C20" s="28">
        <f t="shared" si="1"/>
        <v>33</v>
      </c>
      <c r="D20" s="41" t="s">
        <v>230</v>
      </c>
      <c r="E20" s="29" t="s">
        <v>192</v>
      </c>
      <c r="F20" s="29">
        <v>675</v>
      </c>
      <c r="G20" s="38">
        <f t="shared" si="2"/>
        <v>0.20052083333333331</v>
      </c>
      <c r="H20" s="38">
        <f t="shared" si="3"/>
        <v>0.20625</v>
      </c>
      <c r="I20" s="38">
        <f t="shared" si="4"/>
        <v>0.21279761904761904</v>
      </c>
      <c r="J20" s="38">
        <f t="shared" si="5"/>
        <v>0.2203525641025641</v>
      </c>
      <c r="K20" s="38">
        <f t="shared" si="6"/>
        <v>0.22916666666666666</v>
      </c>
      <c r="N20" s="4"/>
      <c r="O20" s="4"/>
    </row>
    <row r="21" spans="1:15" ht="12.75">
      <c r="A21" s="28">
        <v>2</v>
      </c>
      <c r="B21" s="28">
        <f t="shared" si="0"/>
        <v>156</v>
      </c>
      <c r="C21" s="28">
        <f t="shared" si="1"/>
        <v>35</v>
      </c>
      <c r="D21" s="41" t="s">
        <v>231</v>
      </c>
      <c r="E21" s="29" t="s">
        <v>192</v>
      </c>
      <c r="F21" s="29"/>
      <c r="G21" s="38">
        <f t="shared" si="2"/>
        <v>0.20572916666666666</v>
      </c>
      <c r="H21" s="38">
        <f t="shared" si="3"/>
        <v>0.21180555555555552</v>
      </c>
      <c r="I21" s="38">
        <f t="shared" si="4"/>
        <v>0.21875</v>
      </c>
      <c r="J21" s="38">
        <f t="shared" si="5"/>
        <v>0.22676282051282048</v>
      </c>
      <c r="K21" s="38">
        <f t="shared" si="6"/>
        <v>0.2361111111111111</v>
      </c>
      <c r="N21" s="4"/>
      <c r="O21" s="4"/>
    </row>
    <row r="22" spans="1:15" ht="12.75">
      <c r="A22" s="28">
        <v>7</v>
      </c>
      <c r="B22" s="28">
        <f t="shared" si="0"/>
        <v>149</v>
      </c>
      <c r="C22" s="28">
        <f t="shared" si="1"/>
        <v>42</v>
      </c>
      <c r="D22" s="41" t="s">
        <v>232</v>
      </c>
      <c r="E22" s="29" t="s">
        <v>192</v>
      </c>
      <c r="F22" s="29"/>
      <c r="G22" s="38">
        <f t="shared" si="2"/>
        <v>0.22395833333333331</v>
      </c>
      <c r="H22" s="38">
        <f t="shared" si="3"/>
        <v>0.23124999999999998</v>
      </c>
      <c r="I22" s="38">
        <f t="shared" si="4"/>
        <v>0.23958333333333331</v>
      </c>
      <c r="J22" s="38">
        <f t="shared" si="5"/>
        <v>0.24919871794871795</v>
      </c>
      <c r="K22" s="38">
        <f t="shared" si="6"/>
        <v>0.26041666666666663</v>
      </c>
      <c r="N22" s="4"/>
      <c r="O22" s="4"/>
    </row>
    <row r="23" spans="1:15" ht="12.75">
      <c r="A23" s="28">
        <v>3.5</v>
      </c>
      <c r="B23" s="28">
        <f t="shared" si="0"/>
        <v>145.5</v>
      </c>
      <c r="C23" s="28">
        <f t="shared" si="1"/>
        <v>45.5</v>
      </c>
      <c r="D23" s="41" t="s">
        <v>233</v>
      </c>
      <c r="E23" s="29" t="s">
        <v>192</v>
      </c>
      <c r="F23" s="29"/>
      <c r="G23" s="38">
        <f t="shared" si="2"/>
        <v>0.23307291666666666</v>
      </c>
      <c r="H23" s="38">
        <f t="shared" si="3"/>
        <v>0.2409722222222222</v>
      </c>
      <c r="I23" s="38">
        <f t="shared" si="4"/>
        <v>0.25</v>
      </c>
      <c r="J23" s="38">
        <f t="shared" si="5"/>
        <v>0.26041666666666663</v>
      </c>
      <c r="K23" s="38">
        <f t="shared" si="6"/>
        <v>0.2725694444444444</v>
      </c>
      <c r="N23" s="4"/>
      <c r="O23" s="4"/>
    </row>
    <row r="24" spans="1:15" ht="12.75">
      <c r="A24" s="28">
        <v>12</v>
      </c>
      <c r="B24" s="28">
        <f t="shared" si="0"/>
        <v>133.5</v>
      </c>
      <c r="C24" s="28">
        <f t="shared" si="1"/>
        <v>57.5</v>
      </c>
      <c r="D24" s="41" t="s">
        <v>234</v>
      </c>
      <c r="E24" s="29" t="s">
        <v>235</v>
      </c>
      <c r="F24" s="29"/>
      <c r="G24" s="38">
        <f t="shared" si="2"/>
        <v>0.26432291666666663</v>
      </c>
      <c r="H24" s="38">
        <f t="shared" si="3"/>
        <v>0.2743055555555555</v>
      </c>
      <c r="I24" s="38">
        <f t="shared" si="4"/>
        <v>0.2857142857142857</v>
      </c>
      <c r="J24" s="38">
        <f t="shared" si="5"/>
        <v>0.2988782051282051</v>
      </c>
      <c r="K24" s="38">
        <f t="shared" si="6"/>
        <v>0.3142361111111111</v>
      </c>
      <c r="N24" s="4"/>
      <c r="O24" s="4"/>
    </row>
    <row r="25" spans="1:15" ht="12.75">
      <c r="A25" s="28">
        <v>5</v>
      </c>
      <c r="B25" s="28">
        <f t="shared" si="0"/>
        <v>128.5</v>
      </c>
      <c r="C25" s="28">
        <f t="shared" si="1"/>
        <v>62.5</v>
      </c>
      <c r="D25" s="41" t="s">
        <v>236</v>
      </c>
      <c r="E25" s="29" t="s">
        <v>52</v>
      </c>
      <c r="F25" s="29"/>
      <c r="G25" s="38">
        <f t="shared" si="2"/>
        <v>0.27734375</v>
      </c>
      <c r="H25" s="38">
        <f t="shared" si="3"/>
        <v>0.2881944444444444</v>
      </c>
      <c r="I25" s="38">
        <f t="shared" si="4"/>
        <v>0.3005952380952381</v>
      </c>
      <c r="J25" s="38">
        <f t="shared" si="5"/>
        <v>0.31490384615384615</v>
      </c>
      <c r="K25" s="38">
        <f t="shared" si="6"/>
        <v>0.3315972222222222</v>
      </c>
      <c r="N25" s="4"/>
      <c r="O25" s="4"/>
    </row>
    <row r="26" spans="1:15" ht="12.75">
      <c r="A26" s="28">
        <v>3.5</v>
      </c>
      <c r="B26" s="28">
        <f t="shared" si="0"/>
        <v>125</v>
      </c>
      <c r="C26" s="28">
        <f t="shared" si="1"/>
        <v>66</v>
      </c>
      <c r="D26" s="41" t="s">
        <v>237</v>
      </c>
      <c r="E26" s="29" t="s">
        <v>52</v>
      </c>
      <c r="F26" s="29"/>
      <c r="G26" s="38">
        <f t="shared" si="2"/>
        <v>0.2864583333333333</v>
      </c>
      <c r="H26" s="38">
        <f t="shared" si="3"/>
        <v>0.29791666666666666</v>
      </c>
      <c r="I26" s="38">
        <f t="shared" si="4"/>
        <v>0.31101190476190477</v>
      </c>
      <c r="J26" s="38">
        <f t="shared" si="5"/>
        <v>0.3261217948717949</v>
      </c>
      <c r="K26" s="38">
        <f t="shared" si="6"/>
        <v>0.34375</v>
      </c>
      <c r="N26" s="4"/>
      <c r="O26" s="4"/>
    </row>
    <row r="27" spans="1:15" ht="12.75">
      <c r="A27" s="28">
        <v>3.5</v>
      </c>
      <c r="B27" s="28">
        <f t="shared" si="0"/>
        <v>121.5</v>
      </c>
      <c r="C27" s="28">
        <f t="shared" si="1"/>
        <v>69.5</v>
      </c>
      <c r="D27" s="41" t="s">
        <v>238</v>
      </c>
      <c r="E27" s="29" t="s">
        <v>239</v>
      </c>
      <c r="F27" s="29"/>
      <c r="G27" s="38">
        <f t="shared" si="2"/>
        <v>0.29557291666666663</v>
      </c>
      <c r="H27" s="38">
        <f t="shared" si="3"/>
        <v>0.30763888888888885</v>
      </c>
      <c r="I27" s="38">
        <f t="shared" si="4"/>
        <v>0.3214285714285714</v>
      </c>
      <c r="J27" s="38">
        <f t="shared" si="5"/>
        <v>0.33733974358974356</v>
      </c>
      <c r="K27" s="38">
        <f t="shared" si="6"/>
        <v>0.35590277777777773</v>
      </c>
      <c r="N27" s="4"/>
      <c r="O27" s="4"/>
    </row>
    <row r="28" spans="1:15" ht="12.75">
      <c r="A28" s="28">
        <v>8</v>
      </c>
      <c r="B28" s="28">
        <f t="shared" si="0"/>
        <v>113.5</v>
      </c>
      <c r="C28" s="28">
        <f t="shared" si="1"/>
        <v>77.5</v>
      </c>
      <c r="D28" s="41" t="s">
        <v>240</v>
      </c>
      <c r="E28" s="29" t="s">
        <v>239</v>
      </c>
      <c r="F28" s="29">
        <v>479</v>
      </c>
      <c r="G28" s="38">
        <f t="shared" si="2"/>
        <v>0.31640625</v>
      </c>
      <c r="H28" s="38">
        <f t="shared" si="3"/>
        <v>0.3298611111111111</v>
      </c>
      <c r="I28" s="38">
        <f t="shared" si="4"/>
        <v>0.34523809523809523</v>
      </c>
      <c r="J28" s="38">
        <f t="shared" si="5"/>
        <v>0.3629807692307692</v>
      </c>
      <c r="K28" s="38">
        <f t="shared" si="6"/>
        <v>0.3836805555555555</v>
      </c>
      <c r="N28" s="4"/>
      <c r="O28" s="4"/>
    </row>
    <row r="29" spans="1:15" ht="12.75">
      <c r="A29" s="28">
        <v>4.5</v>
      </c>
      <c r="B29" s="28">
        <f t="shared" si="0"/>
        <v>109</v>
      </c>
      <c r="C29" s="28">
        <f t="shared" si="1"/>
        <v>82</v>
      </c>
      <c r="D29" s="41" t="s">
        <v>241</v>
      </c>
      <c r="E29" s="29" t="s">
        <v>239</v>
      </c>
      <c r="F29" s="29">
        <v>289</v>
      </c>
      <c r="G29" s="38">
        <f t="shared" si="2"/>
        <v>0.328125</v>
      </c>
      <c r="H29" s="38">
        <f t="shared" si="3"/>
        <v>0.34236111111111106</v>
      </c>
      <c r="I29" s="38">
        <f t="shared" si="4"/>
        <v>0.3586309523809524</v>
      </c>
      <c r="J29" s="38">
        <f t="shared" si="5"/>
        <v>0.37740384615384615</v>
      </c>
      <c r="K29" s="38">
        <f t="shared" si="6"/>
        <v>0.3993055555555555</v>
      </c>
      <c r="N29" s="4"/>
      <c r="O29" s="4"/>
    </row>
    <row r="30" spans="1:15" ht="12.75">
      <c r="A30" s="28">
        <v>1.5</v>
      </c>
      <c r="B30" s="28">
        <f t="shared" si="0"/>
        <v>107.5</v>
      </c>
      <c r="C30" s="28">
        <f t="shared" si="1"/>
        <v>83.5</v>
      </c>
      <c r="D30" s="41" t="s">
        <v>242</v>
      </c>
      <c r="E30" s="29" t="s">
        <v>243</v>
      </c>
      <c r="F30" s="29"/>
      <c r="G30" s="38">
        <f t="shared" si="2"/>
        <v>0.33203125</v>
      </c>
      <c r="H30" s="38">
        <f t="shared" si="3"/>
        <v>0.34652777777777777</v>
      </c>
      <c r="I30" s="38">
        <f t="shared" si="4"/>
        <v>0.3630952380952381</v>
      </c>
      <c r="J30" s="38">
        <f t="shared" si="5"/>
        <v>0.38221153846153844</v>
      </c>
      <c r="K30" s="38">
        <f t="shared" si="6"/>
        <v>0.40451388888888884</v>
      </c>
      <c r="N30" s="4"/>
      <c r="O30" s="4"/>
    </row>
    <row r="31" spans="1:15" ht="12.75">
      <c r="A31" s="28">
        <v>3</v>
      </c>
      <c r="B31" s="28">
        <f t="shared" si="0"/>
        <v>104.5</v>
      </c>
      <c r="C31" s="28">
        <f t="shared" si="1"/>
        <v>86.5</v>
      </c>
      <c r="D31" s="41" t="s">
        <v>244</v>
      </c>
      <c r="E31" s="29" t="s">
        <v>243</v>
      </c>
      <c r="F31" s="29"/>
      <c r="G31" s="38">
        <f t="shared" si="2"/>
        <v>0.33984375</v>
      </c>
      <c r="H31" s="38">
        <f t="shared" si="3"/>
        <v>0.35486111111111107</v>
      </c>
      <c r="I31" s="38">
        <f t="shared" si="4"/>
        <v>0.3720238095238095</v>
      </c>
      <c r="J31" s="38">
        <f t="shared" si="5"/>
        <v>0.3918269230769231</v>
      </c>
      <c r="K31" s="38">
        <f t="shared" si="6"/>
        <v>0.4149305555555555</v>
      </c>
      <c r="N31" s="4"/>
      <c r="O31" s="4"/>
    </row>
    <row r="32" spans="1:15" ht="12.75">
      <c r="A32" s="28">
        <v>12</v>
      </c>
      <c r="B32" s="28">
        <f t="shared" si="0"/>
        <v>92.5</v>
      </c>
      <c r="C32" s="28">
        <f t="shared" si="1"/>
        <v>98.5</v>
      </c>
      <c r="D32" s="41" t="s">
        <v>245</v>
      </c>
      <c r="E32" s="29" t="s">
        <v>246</v>
      </c>
      <c r="F32" s="29"/>
      <c r="G32" s="38">
        <f t="shared" si="2"/>
        <v>0.37109374999999994</v>
      </c>
      <c r="H32" s="38">
        <f t="shared" si="3"/>
        <v>0.3881944444444444</v>
      </c>
      <c r="I32" s="38">
        <f t="shared" si="4"/>
        <v>0.4077380952380952</v>
      </c>
      <c r="J32" s="38">
        <f t="shared" si="5"/>
        <v>0.4302884615384615</v>
      </c>
      <c r="K32" s="38">
        <f t="shared" si="6"/>
        <v>0.4565972222222222</v>
      </c>
      <c r="N32" s="4"/>
      <c r="O32" s="4"/>
    </row>
    <row r="33" spans="1:15" ht="12.75">
      <c r="A33" s="28">
        <v>2</v>
      </c>
      <c r="B33" s="28">
        <f t="shared" si="0"/>
        <v>90.5</v>
      </c>
      <c r="C33" s="28">
        <f t="shared" si="1"/>
        <v>100.5</v>
      </c>
      <c r="D33" s="41" t="s">
        <v>247</v>
      </c>
      <c r="E33" s="29" t="s">
        <v>246</v>
      </c>
      <c r="F33" s="29"/>
      <c r="G33" s="38">
        <f t="shared" si="2"/>
        <v>0.3763020833333333</v>
      </c>
      <c r="H33" s="38">
        <f t="shared" si="3"/>
        <v>0.39374999999999993</v>
      </c>
      <c r="I33" s="38">
        <f t="shared" si="4"/>
        <v>0.41369047619047616</v>
      </c>
      <c r="J33" s="38">
        <f t="shared" si="5"/>
        <v>0.4366987179487179</v>
      </c>
      <c r="K33" s="38">
        <f t="shared" si="6"/>
        <v>0.46354166666666663</v>
      </c>
      <c r="N33" s="4"/>
      <c r="O33" s="4"/>
    </row>
    <row r="34" spans="1:15" ht="12.75">
      <c r="A34" s="28">
        <v>1</v>
      </c>
      <c r="B34" s="28">
        <f t="shared" si="0"/>
        <v>89.5</v>
      </c>
      <c r="C34" s="28">
        <f t="shared" si="1"/>
        <v>101.5</v>
      </c>
      <c r="D34" s="41" t="s">
        <v>248</v>
      </c>
      <c r="E34" s="29" t="s">
        <v>246</v>
      </c>
      <c r="F34" s="29"/>
      <c r="G34" s="38">
        <f t="shared" si="2"/>
        <v>0.37890624999999994</v>
      </c>
      <c r="H34" s="38">
        <f t="shared" si="3"/>
        <v>0.3965277777777777</v>
      </c>
      <c r="I34" s="38">
        <f t="shared" si="4"/>
        <v>0.41666666666666663</v>
      </c>
      <c r="J34" s="38">
        <f t="shared" si="5"/>
        <v>0.43990384615384615</v>
      </c>
      <c r="K34" s="38">
        <f t="shared" si="6"/>
        <v>0.46701388888888884</v>
      </c>
      <c r="N34" s="4"/>
      <c r="O34" s="4"/>
    </row>
    <row r="35" spans="1:15" ht="12.75">
      <c r="A35" s="28">
        <v>6</v>
      </c>
      <c r="B35" s="28">
        <f t="shared" si="0"/>
        <v>83.5</v>
      </c>
      <c r="C35" s="28">
        <f t="shared" si="1"/>
        <v>107.5</v>
      </c>
      <c r="D35" s="41" t="s">
        <v>249</v>
      </c>
      <c r="E35" s="29" t="s">
        <v>167</v>
      </c>
      <c r="F35" s="29"/>
      <c r="G35" s="38">
        <f t="shared" si="2"/>
        <v>0.39453124999999994</v>
      </c>
      <c r="H35" s="38">
        <f t="shared" si="3"/>
        <v>0.41319444444444436</v>
      </c>
      <c r="I35" s="38">
        <f t="shared" si="4"/>
        <v>0.4345238095238095</v>
      </c>
      <c r="J35" s="38">
        <f t="shared" si="5"/>
        <v>0.45913461538461536</v>
      </c>
      <c r="K35" s="38">
        <f t="shared" si="6"/>
        <v>0.4878472222222222</v>
      </c>
      <c r="N35" s="4"/>
      <c r="O35" s="4"/>
    </row>
    <row r="36" spans="1:15" ht="12.75">
      <c r="A36" s="28">
        <v>2</v>
      </c>
      <c r="B36" s="28">
        <f t="shared" si="0"/>
        <v>81.5</v>
      </c>
      <c r="C36" s="28">
        <f t="shared" si="1"/>
        <v>109.5</v>
      </c>
      <c r="D36" s="48" t="s">
        <v>250</v>
      </c>
      <c r="E36" s="29" t="s">
        <v>167</v>
      </c>
      <c r="F36" s="29">
        <v>332</v>
      </c>
      <c r="G36" s="38">
        <f t="shared" si="2"/>
        <v>0.3997395833333333</v>
      </c>
      <c r="H36" s="38">
        <f t="shared" si="3"/>
        <v>0.41874999999999996</v>
      </c>
      <c r="I36" s="38">
        <f t="shared" si="4"/>
        <v>0.44047619047619047</v>
      </c>
      <c r="J36" s="38">
        <f t="shared" si="5"/>
        <v>0.46554487179487175</v>
      </c>
      <c r="K36" s="38">
        <f t="shared" si="6"/>
        <v>0.49479166666666663</v>
      </c>
      <c r="N36" s="4"/>
      <c r="O36" s="4"/>
    </row>
    <row r="37" spans="1:12" ht="12.75">
      <c r="A37" s="28"/>
      <c r="B37" s="28"/>
      <c r="C37" s="28"/>
      <c r="D37" s="31" t="s">
        <v>87</v>
      </c>
      <c r="E37" s="29"/>
      <c r="F37" s="29"/>
      <c r="G37" s="38"/>
      <c r="H37" s="38"/>
      <c r="I37" s="38"/>
      <c r="J37" s="38"/>
      <c r="K37" s="38"/>
      <c r="L37" s="18"/>
    </row>
    <row r="38" spans="1:12" ht="12.75">
      <c r="A38" s="28"/>
      <c r="B38" s="28">
        <f>B36</f>
        <v>81.5</v>
      </c>
      <c r="C38" s="28">
        <f>C36</f>
        <v>109.5</v>
      </c>
      <c r="D38" s="48" t="s">
        <v>250</v>
      </c>
      <c r="E38" s="29" t="s">
        <v>167</v>
      </c>
      <c r="F38" s="29"/>
      <c r="G38" s="35">
        <f>$L$6</f>
        <v>0.4583333333333333</v>
      </c>
      <c r="H38" s="35">
        <f>$L$6</f>
        <v>0.4583333333333333</v>
      </c>
      <c r="I38" s="35">
        <f>$L$6</f>
        <v>0.4583333333333333</v>
      </c>
      <c r="J38" s="35">
        <f>$M$6</f>
        <v>0.4583333333333333</v>
      </c>
      <c r="K38" s="35">
        <f>$M$6</f>
        <v>0.4583333333333333</v>
      </c>
      <c r="L38" s="85">
        <f aca="true" t="shared" si="7" ref="L38:L57">L37+A38</f>
        <v>0</v>
      </c>
    </row>
    <row r="39" spans="1:12" ht="12.75">
      <c r="A39" s="28">
        <v>2</v>
      </c>
      <c r="B39" s="28">
        <f aca="true" t="shared" si="8" ref="B39:B57">B38-A39</f>
        <v>79.5</v>
      </c>
      <c r="C39" s="28">
        <f aca="true" t="shared" si="9" ref="C39:C57">C38+A39</f>
        <v>111.5</v>
      </c>
      <c r="D39" s="41" t="s">
        <v>251</v>
      </c>
      <c r="E39" s="29" t="s">
        <v>167</v>
      </c>
      <c r="F39" s="29"/>
      <c r="G39" s="38">
        <f aca="true" t="shared" si="10" ref="G39:G57">SUM($H$38+$O$3*L39)</f>
        <v>0.46354166666666663</v>
      </c>
      <c r="H39" s="38">
        <f aca="true" t="shared" si="11" ref="H39:H57">SUM($H$38+$P$3*L39)</f>
        <v>0.46388888888888885</v>
      </c>
      <c r="I39" s="38">
        <f aca="true" t="shared" si="12" ref="I39:I57">SUM($I$38+$Q$3*L39)</f>
        <v>0.46428571428571425</v>
      </c>
      <c r="J39" s="38">
        <f aca="true" t="shared" si="13" ref="J39:J57">SUM($J$38+$R$3*L39)</f>
        <v>0.4647435897435897</v>
      </c>
      <c r="K39" s="38">
        <f aca="true" t="shared" si="14" ref="K39:K57">SUM($K$38+$S$3*L39)</f>
        <v>0.46527777777777773</v>
      </c>
      <c r="L39" s="85">
        <f t="shared" si="7"/>
        <v>2</v>
      </c>
    </row>
    <row r="40" spans="1:12" ht="12.75">
      <c r="A40" s="28">
        <v>4</v>
      </c>
      <c r="B40" s="28">
        <f t="shared" si="8"/>
        <v>75.5</v>
      </c>
      <c r="C40" s="28">
        <f t="shared" si="9"/>
        <v>115.5</v>
      </c>
      <c r="D40" s="41" t="s">
        <v>252</v>
      </c>
      <c r="E40" s="29" t="s">
        <v>167</v>
      </c>
      <c r="F40" s="29"/>
      <c r="G40" s="38">
        <f t="shared" si="10"/>
        <v>0.4739583333333333</v>
      </c>
      <c r="H40" s="38">
        <f t="shared" si="11"/>
        <v>0.475</v>
      </c>
      <c r="I40" s="38">
        <f t="shared" si="12"/>
        <v>0.47619047619047616</v>
      </c>
      <c r="J40" s="38">
        <f t="shared" si="13"/>
        <v>0.47756410256410253</v>
      </c>
      <c r="K40" s="38">
        <f t="shared" si="14"/>
        <v>0.47916666666666663</v>
      </c>
      <c r="L40" s="85">
        <f t="shared" si="7"/>
        <v>6</v>
      </c>
    </row>
    <row r="41" spans="1:12" ht="12.75">
      <c r="A41" s="28">
        <v>1.5</v>
      </c>
      <c r="B41" s="28">
        <f t="shared" si="8"/>
        <v>74</v>
      </c>
      <c r="C41" s="28">
        <f t="shared" si="9"/>
        <v>117</v>
      </c>
      <c r="D41" s="41" t="s">
        <v>253</v>
      </c>
      <c r="E41" s="29" t="s">
        <v>254</v>
      </c>
      <c r="F41" s="29"/>
      <c r="G41" s="38">
        <f t="shared" si="10"/>
        <v>0.4778645833333333</v>
      </c>
      <c r="H41" s="38">
        <f t="shared" si="11"/>
        <v>0.47916666666666663</v>
      </c>
      <c r="I41" s="38">
        <f t="shared" si="12"/>
        <v>0.48065476190476186</v>
      </c>
      <c r="J41" s="38">
        <f t="shared" si="13"/>
        <v>0.4823717948717948</v>
      </c>
      <c r="K41" s="38">
        <f t="shared" si="14"/>
        <v>0.484375</v>
      </c>
      <c r="L41" s="85">
        <f t="shared" si="7"/>
        <v>7.5</v>
      </c>
    </row>
    <row r="42" spans="1:12" ht="12.75">
      <c r="A42" s="28">
        <v>6</v>
      </c>
      <c r="B42" s="28">
        <f t="shared" si="8"/>
        <v>68</v>
      </c>
      <c r="C42" s="28">
        <f t="shared" si="9"/>
        <v>123</v>
      </c>
      <c r="D42" s="41" t="s">
        <v>255</v>
      </c>
      <c r="E42" s="29" t="s">
        <v>256</v>
      </c>
      <c r="F42" s="29"/>
      <c r="G42" s="38">
        <f t="shared" si="10"/>
        <v>0.4934895833333333</v>
      </c>
      <c r="H42" s="38">
        <f t="shared" si="11"/>
        <v>0.4958333333333333</v>
      </c>
      <c r="I42" s="38">
        <f t="shared" si="12"/>
        <v>0.49851190476190477</v>
      </c>
      <c r="J42" s="38">
        <f t="shared" si="13"/>
        <v>0.5016025641025641</v>
      </c>
      <c r="K42" s="38">
        <f t="shared" si="14"/>
        <v>0.5052083333333333</v>
      </c>
      <c r="L42" s="85">
        <f t="shared" si="7"/>
        <v>13.5</v>
      </c>
    </row>
    <row r="43" spans="1:12" ht="12.75">
      <c r="A43" s="28">
        <v>1.5</v>
      </c>
      <c r="B43" s="28">
        <f t="shared" si="8"/>
        <v>66.5</v>
      </c>
      <c r="C43" s="28">
        <f t="shared" si="9"/>
        <v>124.5</v>
      </c>
      <c r="D43" s="41" t="s">
        <v>257</v>
      </c>
      <c r="E43" s="29" t="s">
        <v>167</v>
      </c>
      <c r="F43" s="29">
        <v>457</v>
      </c>
      <c r="G43" s="38">
        <f t="shared" si="10"/>
        <v>0.4973958333333333</v>
      </c>
      <c r="H43" s="38">
        <f t="shared" si="11"/>
        <v>0.5</v>
      </c>
      <c r="I43" s="38">
        <f t="shared" si="12"/>
        <v>0.5029761904761905</v>
      </c>
      <c r="J43" s="38">
        <f t="shared" si="13"/>
        <v>0.5064102564102564</v>
      </c>
      <c r="K43" s="38">
        <f t="shared" si="14"/>
        <v>0.5104166666666666</v>
      </c>
      <c r="L43" s="85">
        <f t="shared" si="7"/>
        <v>15</v>
      </c>
    </row>
    <row r="44" spans="1:12" ht="12.75">
      <c r="A44" s="28">
        <v>7</v>
      </c>
      <c r="B44" s="28">
        <f t="shared" si="8"/>
        <v>59.5</v>
      </c>
      <c r="C44" s="28">
        <f t="shared" si="9"/>
        <v>131.5</v>
      </c>
      <c r="D44" s="41" t="s">
        <v>258</v>
      </c>
      <c r="E44" s="29" t="s">
        <v>167</v>
      </c>
      <c r="F44" s="29"/>
      <c r="G44" s="38">
        <f t="shared" si="10"/>
        <v>0.515625</v>
      </c>
      <c r="H44" s="38">
        <f t="shared" si="11"/>
        <v>0.5194444444444444</v>
      </c>
      <c r="I44" s="38">
        <f t="shared" si="12"/>
        <v>0.5238095238095237</v>
      </c>
      <c r="J44" s="38">
        <f t="shared" si="13"/>
        <v>0.5288461538461539</v>
      </c>
      <c r="K44" s="38">
        <f t="shared" si="14"/>
        <v>0.5347222222222222</v>
      </c>
      <c r="L44" s="85">
        <f t="shared" si="7"/>
        <v>22</v>
      </c>
    </row>
    <row r="45" spans="1:12" ht="12.75">
      <c r="A45" s="28">
        <v>4</v>
      </c>
      <c r="B45" s="28">
        <f t="shared" si="8"/>
        <v>55.5</v>
      </c>
      <c r="C45" s="28">
        <f t="shared" si="9"/>
        <v>135.5</v>
      </c>
      <c r="D45" s="41" t="s">
        <v>259</v>
      </c>
      <c r="E45" s="29" t="s">
        <v>167</v>
      </c>
      <c r="F45" s="29"/>
      <c r="G45" s="38">
        <f t="shared" si="10"/>
        <v>0.5260416666666666</v>
      </c>
      <c r="H45" s="38">
        <f t="shared" si="11"/>
        <v>0.5305555555555556</v>
      </c>
      <c r="I45" s="38">
        <f t="shared" si="12"/>
        <v>0.5357142857142857</v>
      </c>
      <c r="J45" s="38">
        <f t="shared" si="13"/>
        <v>0.5416666666666666</v>
      </c>
      <c r="K45" s="38">
        <f t="shared" si="14"/>
        <v>0.548611111111111</v>
      </c>
      <c r="L45" s="85">
        <f t="shared" si="7"/>
        <v>26</v>
      </c>
    </row>
    <row r="46" spans="1:12" ht="12.75">
      <c r="A46" s="28">
        <v>4</v>
      </c>
      <c r="B46" s="28">
        <f t="shared" si="8"/>
        <v>51.5</v>
      </c>
      <c r="C46" s="28">
        <f t="shared" si="9"/>
        <v>139.5</v>
      </c>
      <c r="D46" s="41" t="s">
        <v>260</v>
      </c>
      <c r="E46" s="29" t="s">
        <v>239</v>
      </c>
      <c r="F46" s="29"/>
      <c r="G46" s="38">
        <f t="shared" si="10"/>
        <v>0.5364583333333333</v>
      </c>
      <c r="H46" s="38">
        <f t="shared" si="11"/>
        <v>0.5416666666666666</v>
      </c>
      <c r="I46" s="38">
        <f t="shared" si="12"/>
        <v>0.5476190476190476</v>
      </c>
      <c r="J46" s="38">
        <f t="shared" si="13"/>
        <v>0.5544871794871795</v>
      </c>
      <c r="K46" s="38">
        <f t="shared" si="14"/>
        <v>0.5625</v>
      </c>
      <c r="L46" s="85">
        <f t="shared" si="7"/>
        <v>30</v>
      </c>
    </row>
    <row r="47" spans="1:12" ht="12.75">
      <c r="A47" s="28">
        <v>4</v>
      </c>
      <c r="B47" s="28">
        <f t="shared" si="8"/>
        <v>47.5</v>
      </c>
      <c r="C47" s="28">
        <f t="shared" si="9"/>
        <v>143.5</v>
      </c>
      <c r="D47" s="41" t="s">
        <v>261</v>
      </c>
      <c r="E47" s="29" t="s">
        <v>89</v>
      </c>
      <c r="F47" s="29">
        <v>308</v>
      </c>
      <c r="G47" s="38">
        <f t="shared" si="10"/>
        <v>0.546875</v>
      </c>
      <c r="H47" s="38">
        <f t="shared" si="11"/>
        <v>0.5527777777777777</v>
      </c>
      <c r="I47" s="38">
        <f t="shared" si="12"/>
        <v>0.5595238095238095</v>
      </c>
      <c r="J47" s="38">
        <f t="shared" si="13"/>
        <v>0.5673076923076923</v>
      </c>
      <c r="K47" s="38">
        <f t="shared" si="14"/>
        <v>0.5763888888888888</v>
      </c>
      <c r="L47" s="85">
        <f t="shared" si="7"/>
        <v>34</v>
      </c>
    </row>
    <row r="48" spans="1:12" ht="12.75">
      <c r="A48" s="28">
        <v>6</v>
      </c>
      <c r="B48" s="28">
        <f t="shared" si="8"/>
        <v>41.5</v>
      </c>
      <c r="C48" s="28">
        <f t="shared" si="9"/>
        <v>149.5</v>
      </c>
      <c r="D48" s="41" t="s">
        <v>262</v>
      </c>
      <c r="E48" s="29" t="s">
        <v>89</v>
      </c>
      <c r="F48" s="29"/>
      <c r="G48" s="38">
        <f t="shared" si="10"/>
        <v>0.5625</v>
      </c>
      <c r="H48" s="38">
        <f t="shared" si="11"/>
        <v>0.5694444444444444</v>
      </c>
      <c r="I48" s="38">
        <f t="shared" si="12"/>
        <v>0.5773809523809523</v>
      </c>
      <c r="J48" s="38">
        <f t="shared" si="13"/>
        <v>0.5865384615384615</v>
      </c>
      <c r="K48" s="38">
        <f t="shared" si="14"/>
        <v>0.5972222222222222</v>
      </c>
      <c r="L48" s="85">
        <f t="shared" si="7"/>
        <v>40</v>
      </c>
    </row>
    <row r="49" spans="1:12" ht="12.75">
      <c r="A49" s="28">
        <v>1</v>
      </c>
      <c r="B49" s="28">
        <f t="shared" si="8"/>
        <v>40.5</v>
      </c>
      <c r="C49" s="28">
        <f t="shared" si="9"/>
        <v>150.5</v>
      </c>
      <c r="D49" s="67" t="s">
        <v>263</v>
      </c>
      <c r="E49" s="29" t="s">
        <v>89</v>
      </c>
      <c r="F49" s="29"/>
      <c r="G49" s="38">
        <f t="shared" si="10"/>
        <v>0.5651041666666666</v>
      </c>
      <c r="H49" s="38">
        <f t="shared" si="11"/>
        <v>0.5722222222222222</v>
      </c>
      <c r="I49" s="38">
        <f t="shared" si="12"/>
        <v>0.5803571428571428</v>
      </c>
      <c r="J49" s="38">
        <f t="shared" si="13"/>
        <v>0.5897435897435898</v>
      </c>
      <c r="K49" s="38">
        <f t="shared" si="14"/>
        <v>0.6006944444444444</v>
      </c>
      <c r="L49" s="85">
        <f t="shared" si="7"/>
        <v>41</v>
      </c>
    </row>
    <row r="50" spans="1:12" ht="12.75">
      <c r="A50" s="28">
        <v>2</v>
      </c>
      <c r="B50" s="28">
        <f t="shared" si="8"/>
        <v>38.5</v>
      </c>
      <c r="C50" s="28">
        <f t="shared" si="9"/>
        <v>152.5</v>
      </c>
      <c r="D50" s="41" t="s">
        <v>264</v>
      </c>
      <c r="E50" s="29" t="s">
        <v>52</v>
      </c>
      <c r="F50" s="29">
        <v>347</v>
      </c>
      <c r="G50" s="38">
        <f t="shared" si="10"/>
        <v>0.5703125</v>
      </c>
      <c r="H50" s="38">
        <f t="shared" si="11"/>
        <v>0.5777777777777777</v>
      </c>
      <c r="I50" s="38">
        <f t="shared" si="12"/>
        <v>0.5863095238095237</v>
      </c>
      <c r="J50" s="38">
        <f t="shared" si="13"/>
        <v>0.5961538461538461</v>
      </c>
      <c r="K50" s="38">
        <f t="shared" si="14"/>
        <v>0.6076388888888888</v>
      </c>
      <c r="L50" s="85">
        <f t="shared" si="7"/>
        <v>43</v>
      </c>
    </row>
    <row r="51" spans="1:12" ht="12.75">
      <c r="A51" s="28">
        <v>5</v>
      </c>
      <c r="B51" s="28">
        <f t="shared" si="8"/>
        <v>33.5</v>
      </c>
      <c r="C51" s="28">
        <f t="shared" si="9"/>
        <v>157.5</v>
      </c>
      <c r="D51" s="41" t="s">
        <v>265</v>
      </c>
      <c r="E51" s="29" t="s">
        <v>52</v>
      </c>
      <c r="F51" s="29"/>
      <c r="G51" s="38">
        <f t="shared" si="10"/>
        <v>0.5833333333333333</v>
      </c>
      <c r="H51" s="38">
        <f t="shared" si="11"/>
        <v>0.5916666666666666</v>
      </c>
      <c r="I51" s="38">
        <f t="shared" si="12"/>
        <v>0.6011904761904762</v>
      </c>
      <c r="J51" s="38">
        <f t="shared" si="13"/>
        <v>0.6121794871794872</v>
      </c>
      <c r="K51" s="38">
        <f t="shared" si="14"/>
        <v>0.625</v>
      </c>
      <c r="L51" s="85">
        <f t="shared" si="7"/>
        <v>48</v>
      </c>
    </row>
    <row r="52" spans="1:12" ht="12.75">
      <c r="A52" s="28">
        <v>7</v>
      </c>
      <c r="B52" s="28">
        <f t="shared" si="8"/>
        <v>26.5</v>
      </c>
      <c r="C52" s="28">
        <f t="shared" si="9"/>
        <v>164.5</v>
      </c>
      <c r="D52" s="41" t="s">
        <v>266</v>
      </c>
      <c r="E52" s="29" t="s">
        <v>52</v>
      </c>
      <c r="F52" s="29"/>
      <c r="G52" s="38">
        <f t="shared" si="10"/>
        <v>0.6015625</v>
      </c>
      <c r="H52" s="38">
        <f t="shared" si="11"/>
        <v>0.611111111111111</v>
      </c>
      <c r="I52" s="38">
        <f t="shared" si="12"/>
        <v>0.6220238095238095</v>
      </c>
      <c r="J52" s="38">
        <f t="shared" si="13"/>
        <v>0.6346153846153846</v>
      </c>
      <c r="K52" s="38">
        <f t="shared" si="14"/>
        <v>0.6493055555555556</v>
      </c>
      <c r="L52" s="85">
        <f t="shared" si="7"/>
        <v>55</v>
      </c>
    </row>
    <row r="53" spans="1:12" ht="12.75">
      <c r="A53" s="28">
        <v>2</v>
      </c>
      <c r="B53" s="28">
        <f t="shared" si="8"/>
        <v>24.5</v>
      </c>
      <c r="C53" s="28">
        <f t="shared" si="9"/>
        <v>166.5</v>
      </c>
      <c r="D53" s="41" t="s">
        <v>267</v>
      </c>
      <c r="E53" s="29" t="s">
        <v>268</v>
      </c>
      <c r="F53" s="29"/>
      <c r="G53" s="38">
        <f t="shared" si="10"/>
        <v>0.6067708333333333</v>
      </c>
      <c r="H53" s="38">
        <f t="shared" si="11"/>
        <v>0.6166666666666667</v>
      </c>
      <c r="I53" s="38">
        <f t="shared" si="12"/>
        <v>0.6279761904761905</v>
      </c>
      <c r="J53" s="38">
        <f t="shared" si="13"/>
        <v>0.641025641025641</v>
      </c>
      <c r="K53" s="38">
        <f t="shared" si="14"/>
        <v>0.65625</v>
      </c>
      <c r="L53" s="85">
        <f t="shared" si="7"/>
        <v>57</v>
      </c>
    </row>
    <row r="54" spans="1:12" ht="12.75">
      <c r="A54" s="28">
        <v>1</v>
      </c>
      <c r="B54" s="28">
        <f t="shared" si="8"/>
        <v>23.5</v>
      </c>
      <c r="C54" s="28">
        <f t="shared" si="9"/>
        <v>167.5</v>
      </c>
      <c r="D54" s="41" t="s">
        <v>269</v>
      </c>
      <c r="E54" s="29" t="s">
        <v>52</v>
      </c>
      <c r="F54" s="29"/>
      <c r="G54" s="38">
        <f t="shared" si="10"/>
        <v>0.609375</v>
      </c>
      <c r="H54" s="38">
        <f t="shared" si="11"/>
        <v>0.6194444444444445</v>
      </c>
      <c r="I54" s="38">
        <f t="shared" si="12"/>
        <v>0.6309523809523809</v>
      </c>
      <c r="J54" s="38">
        <f t="shared" si="13"/>
        <v>0.6442307692307692</v>
      </c>
      <c r="K54" s="38">
        <f t="shared" si="14"/>
        <v>0.6597222222222222</v>
      </c>
      <c r="L54" s="85">
        <f t="shared" si="7"/>
        <v>58</v>
      </c>
    </row>
    <row r="55" spans="1:12" ht="12.75">
      <c r="A55" s="28">
        <v>2</v>
      </c>
      <c r="B55" s="28">
        <f t="shared" si="8"/>
        <v>21.5</v>
      </c>
      <c r="C55" s="28">
        <f t="shared" si="9"/>
        <v>169.5</v>
      </c>
      <c r="D55" s="41" t="s">
        <v>270</v>
      </c>
      <c r="E55" s="29" t="s">
        <v>52</v>
      </c>
      <c r="F55" s="29"/>
      <c r="G55" s="38">
        <f t="shared" si="10"/>
        <v>0.6145833333333333</v>
      </c>
      <c r="H55" s="38">
        <f t="shared" si="11"/>
        <v>0.625</v>
      </c>
      <c r="I55" s="38">
        <f t="shared" si="12"/>
        <v>0.6369047619047619</v>
      </c>
      <c r="J55" s="38">
        <f t="shared" si="13"/>
        <v>0.6506410256410255</v>
      </c>
      <c r="K55" s="38">
        <f t="shared" si="14"/>
        <v>0.6666666666666666</v>
      </c>
      <c r="L55" s="85">
        <f t="shared" si="7"/>
        <v>60</v>
      </c>
    </row>
    <row r="56" spans="1:12" ht="12.75">
      <c r="A56" s="28">
        <v>13.5</v>
      </c>
      <c r="B56" s="28">
        <f t="shared" si="8"/>
        <v>8</v>
      </c>
      <c r="C56" s="28">
        <f t="shared" si="9"/>
        <v>183</v>
      </c>
      <c r="D56" s="41" t="s">
        <v>271</v>
      </c>
      <c r="E56" s="29" t="s">
        <v>52</v>
      </c>
      <c r="F56" s="29"/>
      <c r="G56" s="38">
        <f t="shared" si="10"/>
        <v>0.6497395833333333</v>
      </c>
      <c r="H56" s="38">
        <f t="shared" si="11"/>
        <v>0.6625</v>
      </c>
      <c r="I56" s="38">
        <f t="shared" si="12"/>
        <v>0.6770833333333333</v>
      </c>
      <c r="J56" s="38">
        <f t="shared" si="13"/>
        <v>0.6939102564102564</v>
      </c>
      <c r="K56" s="38">
        <f t="shared" si="14"/>
        <v>0.7135416666666666</v>
      </c>
      <c r="L56" s="85">
        <f t="shared" si="7"/>
        <v>73.5</v>
      </c>
    </row>
    <row r="57" spans="1:12" ht="12.75">
      <c r="A57" s="28">
        <v>8</v>
      </c>
      <c r="B57" s="28">
        <f t="shared" si="8"/>
        <v>0</v>
      </c>
      <c r="C57" s="28">
        <f t="shared" si="9"/>
        <v>191</v>
      </c>
      <c r="D57" s="48" t="s">
        <v>272</v>
      </c>
      <c r="E57" s="29" t="s">
        <v>52</v>
      </c>
      <c r="F57" s="29">
        <v>111</v>
      </c>
      <c r="G57" s="38">
        <f t="shared" si="10"/>
        <v>0.6705729166666666</v>
      </c>
      <c r="H57" s="38">
        <f t="shared" si="11"/>
        <v>0.6847222222222222</v>
      </c>
      <c r="I57" s="38">
        <f t="shared" si="12"/>
        <v>0.7008928571428571</v>
      </c>
      <c r="J57" s="38">
        <f t="shared" si="13"/>
        <v>0.719551282051282</v>
      </c>
      <c r="K57" s="38">
        <f t="shared" si="14"/>
        <v>0.7413194444444444</v>
      </c>
      <c r="L57" s="85">
        <f t="shared" si="7"/>
        <v>81.5</v>
      </c>
    </row>
    <row r="58" spans="1:12" ht="12.75">
      <c r="A58" s="28"/>
      <c r="B58" s="28"/>
      <c r="C58" s="28"/>
      <c r="D58" s="48"/>
      <c r="E58" s="29"/>
      <c r="F58" s="29"/>
      <c r="G58" s="38"/>
      <c r="H58" s="38"/>
      <c r="I58" s="38"/>
      <c r="J58" s="38"/>
      <c r="K58" s="38"/>
      <c r="L58" s="85"/>
    </row>
    <row r="59" spans="1:12" ht="12.75">
      <c r="A59" s="28"/>
      <c r="B59" s="28"/>
      <c r="C59" s="28"/>
      <c r="D59" s="48"/>
      <c r="E59" s="29"/>
      <c r="F59" s="29"/>
      <c r="G59" s="38"/>
      <c r="H59" s="38"/>
      <c r="I59" s="38"/>
      <c r="J59" s="38"/>
      <c r="K59" s="38"/>
      <c r="L59" s="85"/>
    </row>
    <row r="60" spans="1:13" ht="12.75">
      <c r="A60" s="28"/>
      <c r="B60" s="29"/>
      <c r="C60" s="28"/>
      <c r="D60" s="48"/>
      <c r="E60" s="29"/>
      <c r="F60" s="29"/>
      <c r="G60" s="29"/>
      <c r="H60" s="29"/>
      <c r="I60" s="98"/>
      <c r="J60" s="98"/>
      <c r="K60" s="98"/>
      <c r="L60" s="56"/>
      <c r="M60" s="57"/>
    </row>
    <row r="61" spans="4:13" ht="12.75">
      <c r="D61" s="54"/>
      <c r="E61" s="10"/>
      <c r="F61" s="10"/>
      <c r="M61" s="57"/>
    </row>
    <row r="62" spans="2:13" ht="12.75">
      <c r="B62" s="17"/>
      <c r="C62" s="17"/>
      <c r="D62" s="54"/>
      <c r="E62" s="10"/>
      <c r="F62" s="10"/>
      <c r="G62" s="10"/>
      <c r="H62" s="10"/>
      <c r="I62" s="55"/>
      <c r="J62" s="55"/>
      <c r="K62" s="55"/>
      <c r="L62" s="56"/>
      <c r="M62" s="57"/>
    </row>
    <row r="63" spans="2:13" ht="12.75">
      <c r="B63" s="17"/>
      <c r="C63" s="17"/>
      <c r="D63" s="54"/>
      <c r="E63" s="10"/>
      <c r="F63" s="10"/>
      <c r="G63" s="10"/>
      <c r="H63" s="10"/>
      <c r="I63" s="55"/>
      <c r="J63" s="55"/>
      <c r="K63" s="55"/>
      <c r="L63" s="56"/>
      <c r="M63" s="57"/>
    </row>
    <row r="64" spans="2:13" ht="12.75">
      <c r="B64" s="17"/>
      <c r="C64" s="17"/>
      <c r="D64" s="58"/>
      <c r="E64" s="10"/>
      <c r="F64" s="10"/>
      <c r="G64" s="10"/>
      <c r="H64" s="10"/>
      <c r="I64" s="55"/>
      <c r="J64" s="55"/>
      <c r="K64" s="55"/>
      <c r="L64" s="56"/>
      <c r="M64" s="57"/>
    </row>
    <row r="65" spans="2:13" ht="12.75">
      <c r="B65" s="17"/>
      <c r="C65" s="17"/>
      <c r="D65" s="54"/>
      <c r="E65" s="10"/>
      <c r="F65" s="10"/>
      <c r="G65" s="10"/>
      <c r="H65" s="10"/>
      <c r="I65" s="55"/>
      <c r="J65" s="55"/>
      <c r="K65" s="55"/>
      <c r="L65" s="56"/>
      <c r="M65" s="57"/>
    </row>
    <row r="66" spans="2:13" ht="12.75">
      <c r="B66" s="17"/>
      <c r="C66" s="17"/>
      <c r="G66" s="10"/>
      <c r="H66" s="5"/>
      <c r="I66" s="55"/>
      <c r="J66" s="55"/>
      <c r="K66" s="55"/>
      <c r="L66" s="56"/>
      <c r="M66" s="57"/>
    </row>
    <row r="67" spans="2:13" ht="12.75">
      <c r="B67" s="17"/>
      <c r="C67" s="17"/>
      <c r="G67" s="10"/>
      <c r="H67" s="10"/>
      <c r="I67" s="55"/>
      <c r="J67" s="55"/>
      <c r="K67" s="55"/>
      <c r="L67" s="56"/>
      <c r="M67" s="57"/>
    </row>
    <row r="68" spans="2:13" ht="12.75">
      <c r="B68" s="10"/>
      <c r="C68" s="17"/>
      <c r="G68" s="10"/>
      <c r="H68" s="10"/>
      <c r="I68" s="10"/>
      <c r="J68" s="10"/>
      <c r="K68" s="10"/>
      <c r="L68" s="54"/>
      <c r="M68" s="57"/>
    </row>
    <row r="69" spans="2:13" ht="12.75">
      <c r="B69" s="17"/>
      <c r="C69" s="17"/>
      <c r="G69" s="10"/>
      <c r="H69" s="10"/>
      <c r="I69" s="55"/>
      <c r="J69" s="55"/>
      <c r="K69" s="55"/>
      <c r="L69" s="56"/>
      <c r="M69" s="57"/>
    </row>
    <row r="70" spans="2:13" ht="12.75">
      <c r="B70" s="17"/>
      <c r="C70" s="17"/>
      <c r="G70" s="10"/>
      <c r="H70" s="5"/>
      <c r="I70" s="55"/>
      <c r="J70" s="55"/>
      <c r="K70" s="55"/>
      <c r="L70" s="56"/>
      <c r="M70" s="59"/>
    </row>
    <row r="71" spans="2:13" ht="12.75">
      <c r="B71" s="10"/>
      <c r="C71" s="10"/>
      <c r="G71" s="10"/>
      <c r="H71" s="10"/>
      <c r="I71" s="55"/>
      <c r="J71" s="55"/>
      <c r="K71" s="55"/>
      <c r="L71" s="56"/>
      <c r="M71" s="59"/>
    </row>
    <row r="72" ht="12.75">
      <c r="M72" s="16"/>
    </row>
  </sheetData>
  <sheetProtection/>
  <mergeCells count="6">
    <mergeCell ref="A4:K4"/>
    <mergeCell ref="C5:G5"/>
    <mergeCell ref="A1:K1"/>
    <mergeCell ref="L1:M1"/>
    <mergeCell ref="A2:K2"/>
    <mergeCell ref="A3:K3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&amp;L&amp;F   &amp;D  &amp;T&amp;R&amp;8Les communes en lettres majuscules sont des
chefs-lieux de cantons, sous-préfectures ou préfectures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75" zoomScaleNormal="75" zoomScalePageLayoutView="0" workbookViewId="0" topLeftCell="A1">
      <selection activeCell="A1" sqref="A1:K1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79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  <c r="M2" s="6"/>
      <c r="N2" s="11"/>
      <c r="O2" s="11"/>
      <c r="P2" s="5"/>
      <c r="Q2" s="5"/>
      <c r="R2" s="5"/>
      <c r="S2" s="12"/>
    </row>
    <row r="3" spans="1:19" ht="12.75">
      <c r="A3" s="211" t="s">
        <v>273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1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4" ht="12.75">
      <c r="A5" s="17"/>
      <c r="B5" s="10"/>
      <c r="C5" s="211" t="s">
        <v>805</v>
      </c>
      <c r="D5" s="211"/>
      <c r="E5" s="211"/>
      <c r="F5" s="211"/>
      <c r="G5" s="211"/>
      <c r="H5" s="17">
        <v>190.5</v>
      </c>
      <c r="I5" s="10" t="s">
        <v>8</v>
      </c>
      <c r="J5" s="10"/>
      <c r="K5" s="80"/>
      <c r="L5" s="18">
        <v>0.11458333333333333</v>
      </c>
      <c r="M5" s="18">
        <v>0.11458333333333333</v>
      </c>
      <c r="N5" s="3" t="s">
        <v>9</v>
      </c>
    </row>
    <row r="6" spans="1:14" ht="12.75">
      <c r="A6" s="19"/>
      <c r="B6" s="20" t="s">
        <v>8</v>
      </c>
      <c r="C6" s="81"/>
      <c r="D6" s="21" t="s">
        <v>10</v>
      </c>
      <c r="E6" s="22" t="s">
        <v>11</v>
      </c>
      <c r="F6" s="22" t="s">
        <v>12</v>
      </c>
      <c r="G6" s="213" t="s">
        <v>13</v>
      </c>
      <c r="H6" s="213"/>
      <c r="I6" s="213"/>
      <c r="J6" s="213"/>
      <c r="K6" s="213"/>
      <c r="L6" s="18">
        <v>0.46875</v>
      </c>
      <c r="M6" s="18">
        <v>0.46875</v>
      </c>
      <c r="N6" s="16" t="s">
        <v>14</v>
      </c>
    </row>
    <row r="7" spans="1:13" ht="12.75">
      <c r="A7" s="24" t="s">
        <v>15</v>
      </c>
      <c r="B7" s="25" t="s">
        <v>16</v>
      </c>
      <c r="C7" s="25" t="s">
        <v>17</v>
      </c>
      <c r="D7" s="26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  <c r="M7" s="4"/>
    </row>
    <row r="8" spans="1:13" ht="12.75">
      <c r="A8" s="28"/>
      <c r="B8" s="28"/>
      <c r="C8" s="28"/>
      <c r="D8" s="31" t="s">
        <v>263</v>
      </c>
      <c r="E8" s="32"/>
      <c r="F8" s="32"/>
      <c r="G8" s="29"/>
      <c r="H8" s="30"/>
      <c r="I8" s="30"/>
      <c r="J8" s="30"/>
      <c r="K8" s="30"/>
      <c r="L8" s="33"/>
      <c r="M8" s="4"/>
    </row>
    <row r="9" spans="1:15" ht="12.75">
      <c r="A9" s="99">
        <v>0</v>
      </c>
      <c r="B9" s="28">
        <f>$H$5</f>
        <v>190.5</v>
      </c>
      <c r="C9" s="28">
        <v>0</v>
      </c>
      <c r="D9" s="34" t="s">
        <v>272</v>
      </c>
      <c r="E9" s="32" t="s">
        <v>275</v>
      </c>
      <c r="F9" s="32">
        <v>111</v>
      </c>
      <c r="G9" s="35">
        <f>$L$5</f>
        <v>0.11458333333333333</v>
      </c>
      <c r="H9" s="35">
        <f>$L$5</f>
        <v>0.11458333333333333</v>
      </c>
      <c r="I9" s="35">
        <f>$L$5</f>
        <v>0.11458333333333333</v>
      </c>
      <c r="J9" s="35">
        <f>$M$5</f>
        <v>0.11458333333333333</v>
      </c>
      <c r="K9" s="35">
        <f>$M$5</f>
        <v>0.11458333333333333</v>
      </c>
      <c r="L9" s="36"/>
      <c r="M9" s="4"/>
      <c r="N9" s="4"/>
      <c r="O9" s="4"/>
    </row>
    <row r="10" spans="1:15" ht="12.75">
      <c r="A10" s="99">
        <v>5</v>
      </c>
      <c r="B10" s="28">
        <f aca="true" t="shared" si="0" ref="B10:B26">B9-A10</f>
        <v>185.5</v>
      </c>
      <c r="C10" s="28">
        <f aca="true" t="shared" si="1" ref="C10:C26">C9+A10</f>
        <v>5</v>
      </c>
      <c r="D10" s="37" t="s">
        <v>276</v>
      </c>
      <c r="E10" s="32" t="s">
        <v>277</v>
      </c>
      <c r="F10" s="32">
        <v>104</v>
      </c>
      <c r="G10" s="38">
        <f aca="true" t="shared" si="2" ref="G10:G26">SUM($G$9+$O$3*C10)</f>
        <v>0.12760416666666666</v>
      </c>
      <c r="H10" s="38">
        <f aca="true" t="shared" si="3" ref="H10:H26">SUM($H$9+$P$3*C10)</f>
        <v>0.1284722222222222</v>
      </c>
      <c r="I10" s="38">
        <f aca="true" t="shared" si="4" ref="I10:I26">SUM($I$9+$Q$3*C10)</f>
        <v>0.1294642857142857</v>
      </c>
      <c r="J10" s="38">
        <f aca="true" t="shared" si="5" ref="J10:J26">SUM($J$9+$R$3*C10)</f>
        <v>0.13060897435897434</v>
      </c>
      <c r="K10" s="38">
        <f aca="true" t="shared" si="6" ref="K10:K26">SUM($K$9+$S$3*C10)</f>
        <v>0.13194444444444445</v>
      </c>
      <c r="L10" s="36"/>
      <c r="M10" s="4"/>
      <c r="N10" s="4"/>
      <c r="O10" s="4"/>
    </row>
    <row r="11" spans="1:15" ht="12.75">
      <c r="A11" s="99">
        <v>7</v>
      </c>
      <c r="B11" s="28">
        <f t="shared" si="0"/>
        <v>178.5</v>
      </c>
      <c r="C11" s="28">
        <f t="shared" si="1"/>
        <v>12</v>
      </c>
      <c r="D11" s="37" t="s">
        <v>278</v>
      </c>
      <c r="E11" s="32" t="s">
        <v>277</v>
      </c>
      <c r="F11" s="32"/>
      <c r="G11" s="38">
        <f t="shared" si="2"/>
        <v>0.14583333333333331</v>
      </c>
      <c r="H11" s="38">
        <f t="shared" si="3"/>
        <v>0.14791666666666664</v>
      </c>
      <c r="I11" s="38">
        <f t="shared" si="4"/>
        <v>0.15029761904761904</v>
      </c>
      <c r="J11" s="38">
        <f t="shared" si="5"/>
        <v>0.1530448717948718</v>
      </c>
      <c r="K11" s="38">
        <f t="shared" si="6"/>
        <v>0.15625</v>
      </c>
      <c r="M11" s="4"/>
      <c r="N11" s="4"/>
      <c r="O11" s="4"/>
    </row>
    <row r="12" spans="1:15" ht="12.75">
      <c r="A12" s="99">
        <v>2.5</v>
      </c>
      <c r="B12" s="28">
        <f t="shared" si="0"/>
        <v>176</v>
      </c>
      <c r="C12" s="28">
        <f t="shared" si="1"/>
        <v>14.5</v>
      </c>
      <c r="D12" s="37" t="s">
        <v>279</v>
      </c>
      <c r="E12" s="32" t="s">
        <v>280</v>
      </c>
      <c r="F12" s="32">
        <v>167</v>
      </c>
      <c r="G12" s="38">
        <f t="shared" si="2"/>
        <v>0.15234375</v>
      </c>
      <c r="H12" s="38">
        <f t="shared" si="3"/>
        <v>0.15486111111111112</v>
      </c>
      <c r="I12" s="38">
        <f t="shared" si="4"/>
        <v>0.15773809523809523</v>
      </c>
      <c r="J12" s="38">
        <f t="shared" si="5"/>
        <v>0.1610576923076923</v>
      </c>
      <c r="K12" s="38">
        <f t="shared" si="6"/>
        <v>0.16493055555555555</v>
      </c>
      <c r="M12" s="4"/>
      <c r="N12" s="4"/>
      <c r="O12" s="4"/>
    </row>
    <row r="13" spans="1:15" ht="12.75">
      <c r="A13" s="99">
        <v>1.5</v>
      </c>
      <c r="B13" s="28">
        <f t="shared" si="0"/>
        <v>174.5</v>
      </c>
      <c r="C13" s="28">
        <f t="shared" si="1"/>
        <v>16</v>
      </c>
      <c r="D13" s="37" t="s">
        <v>281</v>
      </c>
      <c r="E13" s="32" t="s">
        <v>280</v>
      </c>
      <c r="F13" s="32"/>
      <c r="G13" s="38">
        <f t="shared" si="2"/>
        <v>0.15625</v>
      </c>
      <c r="H13" s="38">
        <f t="shared" si="3"/>
        <v>0.15902777777777777</v>
      </c>
      <c r="I13" s="38">
        <f t="shared" si="4"/>
        <v>0.16220238095238093</v>
      </c>
      <c r="J13" s="38">
        <f t="shared" si="5"/>
        <v>0.1658653846153846</v>
      </c>
      <c r="K13" s="38">
        <f t="shared" si="6"/>
        <v>0.1701388888888889</v>
      </c>
      <c r="M13" s="4"/>
      <c r="N13" s="4"/>
      <c r="O13" s="4"/>
    </row>
    <row r="14" spans="1:15" ht="12.75">
      <c r="A14" s="99">
        <v>6</v>
      </c>
      <c r="B14" s="28">
        <f t="shared" si="0"/>
        <v>168.5</v>
      </c>
      <c r="C14" s="28">
        <f t="shared" si="1"/>
        <v>22</v>
      </c>
      <c r="D14" s="37" t="s">
        <v>282</v>
      </c>
      <c r="E14" s="32" t="s">
        <v>280</v>
      </c>
      <c r="F14" s="32">
        <v>329</v>
      </c>
      <c r="G14" s="38">
        <f t="shared" si="2"/>
        <v>0.171875</v>
      </c>
      <c r="H14" s="38">
        <f t="shared" si="3"/>
        <v>0.17569444444444443</v>
      </c>
      <c r="I14" s="38">
        <f t="shared" si="4"/>
        <v>0.18005952380952378</v>
      </c>
      <c r="J14" s="38">
        <f t="shared" si="5"/>
        <v>0.18509615384615385</v>
      </c>
      <c r="K14" s="38">
        <f t="shared" si="6"/>
        <v>0.1909722222222222</v>
      </c>
      <c r="M14" s="4"/>
      <c r="N14" s="4"/>
      <c r="O14" s="4"/>
    </row>
    <row r="15" spans="1:15" ht="12.75">
      <c r="A15" s="99">
        <v>10.5</v>
      </c>
      <c r="B15" s="28">
        <f t="shared" si="0"/>
        <v>158</v>
      </c>
      <c r="C15" s="28">
        <f t="shared" si="1"/>
        <v>32.5</v>
      </c>
      <c r="D15" s="37" t="s">
        <v>283</v>
      </c>
      <c r="E15" s="32" t="s">
        <v>284</v>
      </c>
      <c r="F15" s="32"/>
      <c r="G15" s="38">
        <f t="shared" si="2"/>
        <v>0.19921875</v>
      </c>
      <c r="H15" s="38">
        <f t="shared" si="3"/>
        <v>0.2048611111111111</v>
      </c>
      <c r="I15" s="38">
        <f t="shared" si="4"/>
        <v>0.21130952380952378</v>
      </c>
      <c r="J15" s="38">
        <f t="shared" si="5"/>
        <v>0.21875</v>
      </c>
      <c r="K15" s="38">
        <f t="shared" si="6"/>
        <v>0.22743055555555552</v>
      </c>
      <c r="M15" s="4"/>
      <c r="N15" s="4"/>
      <c r="O15" s="4"/>
    </row>
    <row r="16" spans="1:15" ht="12.75">
      <c r="A16" s="99">
        <v>6</v>
      </c>
      <c r="B16" s="28">
        <f t="shared" si="0"/>
        <v>152</v>
      </c>
      <c r="C16" s="28">
        <f t="shared" si="1"/>
        <v>38.5</v>
      </c>
      <c r="D16" s="37" t="s">
        <v>285</v>
      </c>
      <c r="E16" s="32" t="s">
        <v>284</v>
      </c>
      <c r="F16" s="32">
        <v>1210</v>
      </c>
      <c r="G16" s="38">
        <f t="shared" si="2"/>
        <v>0.21484375</v>
      </c>
      <c r="H16" s="38">
        <f t="shared" si="3"/>
        <v>0.22152777777777777</v>
      </c>
      <c r="I16" s="38">
        <f t="shared" si="4"/>
        <v>0.22916666666666666</v>
      </c>
      <c r="J16" s="38">
        <f t="shared" si="5"/>
        <v>0.23798076923076922</v>
      </c>
      <c r="K16" s="38">
        <f t="shared" si="6"/>
        <v>0.2482638888888889</v>
      </c>
      <c r="L16" s="18"/>
      <c r="M16" s="4"/>
      <c r="N16" s="4"/>
      <c r="O16" s="4"/>
    </row>
    <row r="17" spans="1:15" ht="12.75">
      <c r="A17" s="99">
        <v>2</v>
      </c>
      <c r="B17" s="28">
        <f t="shared" si="0"/>
        <v>150</v>
      </c>
      <c r="C17" s="28">
        <f t="shared" si="1"/>
        <v>40.5</v>
      </c>
      <c r="D17" s="31" t="s">
        <v>286</v>
      </c>
      <c r="E17" s="32"/>
      <c r="F17" s="32"/>
      <c r="G17" s="38">
        <f t="shared" si="2"/>
        <v>0.22005208333333331</v>
      </c>
      <c r="H17" s="38">
        <f t="shared" si="3"/>
        <v>0.2270833333333333</v>
      </c>
      <c r="I17" s="38">
        <f t="shared" si="4"/>
        <v>0.23511904761904762</v>
      </c>
      <c r="J17" s="38">
        <f t="shared" si="5"/>
        <v>0.2443910256410256</v>
      </c>
      <c r="K17" s="38">
        <f t="shared" si="6"/>
        <v>0.2552083333333333</v>
      </c>
      <c r="L17" s="18"/>
      <c r="M17" s="4"/>
      <c r="N17" s="4"/>
      <c r="O17" s="4"/>
    </row>
    <row r="18" spans="1:15" ht="12.75">
      <c r="A18" s="99">
        <v>19</v>
      </c>
      <c r="B18" s="28">
        <f t="shared" si="0"/>
        <v>131</v>
      </c>
      <c r="C18" s="28">
        <f t="shared" si="1"/>
        <v>59.5</v>
      </c>
      <c r="D18" s="37" t="s">
        <v>287</v>
      </c>
      <c r="E18" s="32" t="s">
        <v>288</v>
      </c>
      <c r="F18" s="32">
        <v>241</v>
      </c>
      <c r="G18" s="38">
        <f t="shared" si="2"/>
        <v>0.26953125</v>
      </c>
      <c r="H18" s="38">
        <f t="shared" si="3"/>
        <v>0.27986111111111106</v>
      </c>
      <c r="I18" s="38">
        <f t="shared" si="4"/>
        <v>0.29166666666666663</v>
      </c>
      <c r="J18" s="38">
        <f t="shared" si="5"/>
        <v>0.3052884615384615</v>
      </c>
      <c r="K18" s="38">
        <f t="shared" si="6"/>
        <v>0.3211805555555555</v>
      </c>
      <c r="L18" s="18"/>
      <c r="M18" s="4"/>
      <c r="N18" s="4"/>
      <c r="O18" s="4"/>
    </row>
    <row r="19" spans="1:15" ht="12.75">
      <c r="A19" s="99">
        <v>2</v>
      </c>
      <c r="B19" s="28">
        <f t="shared" si="0"/>
        <v>129</v>
      </c>
      <c r="C19" s="28">
        <f t="shared" si="1"/>
        <v>61.5</v>
      </c>
      <c r="D19" s="37" t="s">
        <v>289</v>
      </c>
      <c r="E19" s="32" t="s">
        <v>290</v>
      </c>
      <c r="F19" s="32"/>
      <c r="G19" s="38">
        <f t="shared" si="2"/>
        <v>0.2747395833333333</v>
      </c>
      <c r="H19" s="38">
        <f t="shared" si="3"/>
        <v>0.28541666666666665</v>
      </c>
      <c r="I19" s="38">
        <f t="shared" si="4"/>
        <v>0.2976190476190476</v>
      </c>
      <c r="J19" s="38">
        <f t="shared" si="5"/>
        <v>0.31169871794871795</v>
      </c>
      <c r="K19" s="38">
        <f t="shared" si="6"/>
        <v>0.328125</v>
      </c>
      <c r="L19" s="18"/>
      <c r="M19" s="4"/>
      <c r="N19" s="4"/>
      <c r="O19" s="4"/>
    </row>
    <row r="20" spans="1:15" ht="12.75">
      <c r="A20" s="99">
        <v>1</v>
      </c>
      <c r="B20" s="28">
        <f t="shared" si="0"/>
        <v>128</v>
      </c>
      <c r="C20" s="28">
        <f t="shared" si="1"/>
        <v>62.5</v>
      </c>
      <c r="D20" s="37" t="s">
        <v>291</v>
      </c>
      <c r="E20" s="32" t="s">
        <v>290</v>
      </c>
      <c r="F20" s="32"/>
      <c r="G20" s="38">
        <f t="shared" si="2"/>
        <v>0.27734375</v>
      </c>
      <c r="H20" s="38">
        <f t="shared" si="3"/>
        <v>0.2881944444444444</v>
      </c>
      <c r="I20" s="38">
        <f t="shared" si="4"/>
        <v>0.3005952380952381</v>
      </c>
      <c r="J20" s="38">
        <f t="shared" si="5"/>
        <v>0.31490384615384615</v>
      </c>
      <c r="K20" s="38">
        <f t="shared" si="6"/>
        <v>0.3315972222222222</v>
      </c>
      <c r="L20" s="18"/>
      <c r="M20" s="4"/>
      <c r="N20" s="4"/>
      <c r="O20" s="4"/>
    </row>
    <row r="21" spans="1:15" ht="12.75">
      <c r="A21" s="99">
        <v>7</v>
      </c>
      <c r="B21" s="28">
        <f t="shared" si="0"/>
        <v>121</v>
      </c>
      <c r="C21" s="28">
        <f t="shared" si="1"/>
        <v>69.5</v>
      </c>
      <c r="D21" s="37" t="s">
        <v>292</v>
      </c>
      <c r="E21" s="32" t="s">
        <v>293</v>
      </c>
      <c r="F21" s="32"/>
      <c r="G21" s="38">
        <f t="shared" si="2"/>
        <v>0.29557291666666663</v>
      </c>
      <c r="H21" s="38">
        <f t="shared" si="3"/>
        <v>0.30763888888888885</v>
      </c>
      <c r="I21" s="38">
        <f t="shared" si="4"/>
        <v>0.3214285714285714</v>
      </c>
      <c r="J21" s="38">
        <f t="shared" si="5"/>
        <v>0.33733974358974356</v>
      </c>
      <c r="K21" s="38">
        <f t="shared" si="6"/>
        <v>0.35590277777777773</v>
      </c>
      <c r="L21" s="18"/>
      <c r="M21" s="4"/>
      <c r="N21" s="4"/>
      <c r="O21" s="4"/>
    </row>
    <row r="22" spans="1:15" ht="12.75">
      <c r="A22" s="99">
        <v>5</v>
      </c>
      <c r="B22" s="28">
        <f t="shared" si="0"/>
        <v>116</v>
      </c>
      <c r="C22" s="28">
        <f t="shared" si="1"/>
        <v>74.5</v>
      </c>
      <c r="D22" s="37" t="s">
        <v>294</v>
      </c>
      <c r="E22" s="32" t="s">
        <v>293</v>
      </c>
      <c r="F22" s="32"/>
      <c r="G22" s="38">
        <f t="shared" si="2"/>
        <v>0.30859375</v>
      </c>
      <c r="H22" s="38">
        <f t="shared" si="3"/>
        <v>0.32152777777777775</v>
      </c>
      <c r="I22" s="38">
        <f t="shared" si="4"/>
        <v>0.3363095238095238</v>
      </c>
      <c r="J22" s="38">
        <f t="shared" si="5"/>
        <v>0.3533653846153846</v>
      </c>
      <c r="K22" s="38">
        <f t="shared" si="6"/>
        <v>0.37326388888888884</v>
      </c>
      <c r="L22" s="18"/>
      <c r="M22" s="4"/>
      <c r="N22" s="4"/>
      <c r="O22" s="4"/>
    </row>
    <row r="23" spans="1:15" ht="12.75">
      <c r="A23" s="99">
        <v>6</v>
      </c>
      <c r="B23" s="28">
        <f t="shared" si="0"/>
        <v>110</v>
      </c>
      <c r="C23" s="28">
        <f t="shared" si="1"/>
        <v>80.5</v>
      </c>
      <c r="D23" s="37" t="s">
        <v>295</v>
      </c>
      <c r="E23" s="32" t="s">
        <v>293</v>
      </c>
      <c r="F23" s="32"/>
      <c r="G23" s="38">
        <f t="shared" si="2"/>
        <v>0.32421875</v>
      </c>
      <c r="H23" s="38">
        <f t="shared" si="3"/>
        <v>0.3381944444444444</v>
      </c>
      <c r="I23" s="38">
        <f t="shared" si="4"/>
        <v>0.35416666666666663</v>
      </c>
      <c r="J23" s="38">
        <f t="shared" si="5"/>
        <v>0.3725961538461538</v>
      </c>
      <c r="K23" s="38">
        <f t="shared" si="6"/>
        <v>0.3940972222222222</v>
      </c>
      <c r="L23" s="18"/>
      <c r="M23" s="4"/>
      <c r="N23" s="4"/>
      <c r="O23" s="4"/>
    </row>
    <row r="24" spans="1:15" ht="12.75">
      <c r="A24" s="99">
        <v>9.5</v>
      </c>
      <c r="B24" s="28">
        <f t="shared" si="0"/>
        <v>100.5</v>
      </c>
      <c r="C24" s="28">
        <f t="shared" si="1"/>
        <v>90</v>
      </c>
      <c r="D24" s="37" t="s">
        <v>296</v>
      </c>
      <c r="E24" s="32" t="s">
        <v>297</v>
      </c>
      <c r="F24" s="32">
        <v>487</v>
      </c>
      <c r="G24" s="38">
        <f t="shared" si="2"/>
        <v>0.3489583333333333</v>
      </c>
      <c r="H24" s="38">
        <f t="shared" si="3"/>
        <v>0.3645833333333333</v>
      </c>
      <c r="I24" s="38">
        <f t="shared" si="4"/>
        <v>0.38244047619047616</v>
      </c>
      <c r="J24" s="38">
        <f t="shared" si="5"/>
        <v>0.40304487179487175</v>
      </c>
      <c r="K24" s="38">
        <f t="shared" si="6"/>
        <v>0.4270833333333333</v>
      </c>
      <c r="L24" s="18"/>
      <c r="M24" s="4"/>
      <c r="N24" s="4"/>
      <c r="O24" s="4"/>
    </row>
    <row r="25" spans="1:15" ht="12.75">
      <c r="A25" s="99">
        <v>14</v>
      </c>
      <c r="B25" s="28">
        <f t="shared" si="0"/>
        <v>86.5</v>
      </c>
      <c r="C25" s="28">
        <f t="shared" si="1"/>
        <v>104</v>
      </c>
      <c r="D25" s="37" t="s">
        <v>298</v>
      </c>
      <c r="E25" s="32"/>
      <c r="F25" s="32">
        <v>865</v>
      </c>
      <c r="G25" s="38">
        <f t="shared" si="2"/>
        <v>0.38541666666666663</v>
      </c>
      <c r="H25" s="38">
        <f t="shared" si="3"/>
        <v>0.4034722222222222</v>
      </c>
      <c r="I25" s="38">
        <f t="shared" si="4"/>
        <v>0.42410714285714285</v>
      </c>
      <c r="J25" s="38">
        <f t="shared" si="5"/>
        <v>0.44791666666666663</v>
      </c>
      <c r="K25" s="38">
        <f t="shared" si="6"/>
        <v>0.4756944444444444</v>
      </c>
      <c r="L25" s="18"/>
      <c r="M25" s="4"/>
      <c r="N25" s="4"/>
      <c r="O25" s="4"/>
    </row>
    <row r="26" spans="1:15" ht="12.75">
      <c r="A26" s="99">
        <v>8</v>
      </c>
      <c r="B26" s="28">
        <f t="shared" si="0"/>
        <v>78.5</v>
      </c>
      <c r="C26" s="28">
        <f t="shared" si="1"/>
        <v>112</v>
      </c>
      <c r="D26" s="47" t="s">
        <v>299</v>
      </c>
      <c r="E26" s="32" t="s">
        <v>297</v>
      </c>
      <c r="F26" s="32">
        <v>800</v>
      </c>
      <c r="G26" s="38">
        <f t="shared" si="2"/>
        <v>0.40624999999999994</v>
      </c>
      <c r="H26" s="38">
        <f t="shared" si="3"/>
        <v>0.4256944444444444</v>
      </c>
      <c r="I26" s="38">
        <f t="shared" si="4"/>
        <v>0.44791666666666663</v>
      </c>
      <c r="J26" s="38">
        <f t="shared" si="5"/>
        <v>0.4735576923076923</v>
      </c>
      <c r="K26" s="38">
        <f t="shared" si="6"/>
        <v>0.5034722222222222</v>
      </c>
      <c r="L26" s="18"/>
      <c r="M26" s="4"/>
      <c r="N26" s="4"/>
      <c r="O26" s="4"/>
    </row>
    <row r="27" spans="1:13" ht="12.75">
      <c r="A27" s="99"/>
      <c r="B27" s="29"/>
      <c r="C27" s="29"/>
      <c r="D27" s="31" t="s">
        <v>87</v>
      </c>
      <c r="E27" s="32"/>
      <c r="F27" s="32"/>
      <c r="G27" s="29"/>
      <c r="H27" s="29"/>
      <c r="I27" s="29"/>
      <c r="J27" s="29"/>
      <c r="K27" s="100"/>
      <c r="M27" s="4"/>
    </row>
    <row r="28" spans="1:13" ht="12.75">
      <c r="A28" s="99">
        <v>0</v>
      </c>
      <c r="B28" s="28">
        <f>B26</f>
        <v>78.5</v>
      </c>
      <c r="C28" s="28">
        <f>C26</f>
        <v>112</v>
      </c>
      <c r="D28" s="47" t="s">
        <v>299</v>
      </c>
      <c r="E28" s="43" t="s">
        <v>297</v>
      </c>
      <c r="F28" s="32">
        <v>800</v>
      </c>
      <c r="G28" s="35">
        <f>$L$6</f>
        <v>0.46875</v>
      </c>
      <c r="H28" s="35">
        <f>$L$6</f>
        <v>0.46875</v>
      </c>
      <c r="I28" s="35">
        <f>$L$6</f>
        <v>0.46875</v>
      </c>
      <c r="J28" s="35">
        <f>$M$6</f>
        <v>0.46875</v>
      </c>
      <c r="K28" s="35">
        <f>$M$6</f>
        <v>0.46875</v>
      </c>
      <c r="L28" s="85">
        <f>A28</f>
        <v>0</v>
      </c>
      <c r="M28" s="4"/>
    </row>
    <row r="29" spans="1:13" ht="12.75">
      <c r="A29" s="99">
        <v>11</v>
      </c>
      <c r="B29" s="28">
        <f aca="true" t="shared" si="7" ref="B29:B44">B28-A29</f>
        <v>67.5</v>
      </c>
      <c r="C29" s="28">
        <f aca="true" t="shared" si="8" ref="C29:C44">C28+A29</f>
        <v>123</v>
      </c>
      <c r="D29" s="39" t="s">
        <v>300</v>
      </c>
      <c r="E29" s="43" t="s">
        <v>297</v>
      </c>
      <c r="F29" s="32"/>
      <c r="G29" s="38">
        <f aca="true" t="shared" si="9" ref="G29:G44">SUM($H$28+$O$3*L29)</f>
        <v>0.4973958333333333</v>
      </c>
      <c r="H29" s="38">
        <f aca="true" t="shared" si="10" ref="H29:H44">SUM($H$28+$P$3*L29)</f>
        <v>0.49930555555555556</v>
      </c>
      <c r="I29" s="38">
        <f aca="true" t="shared" si="11" ref="I29:I44">SUM($I$28+$Q$3*L29)</f>
        <v>0.5014880952380952</v>
      </c>
      <c r="J29" s="38">
        <f aca="true" t="shared" si="12" ref="J29:J44">SUM($J$28+$R$3*L29)</f>
        <v>0.5040064102564102</v>
      </c>
      <c r="K29" s="38">
        <f aca="true" t="shared" si="13" ref="K29:K44">SUM($K$28+$S$3*L29)</f>
        <v>0.5069444444444444</v>
      </c>
      <c r="L29" s="85">
        <f aca="true" t="shared" si="14" ref="L29:L44">L28+A29</f>
        <v>11</v>
      </c>
      <c r="M29" s="4"/>
    </row>
    <row r="30" spans="1:13" ht="12.75">
      <c r="A30" s="99">
        <v>6</v>
      </c>
      <c r="B30" s="28">
        <f t="shared" si="7"/>
        <v>61.5</v>
      </c>
      <c r="C30" s="28">
        <f t="shared" si="8"/>
        <v>129</v>
      </c>
      <c r="D30" s="39" t="s">
        <v>301</v>
      </c>
      <c r="E30" s="43" t="s">
        <v>297</v>
      </c>
      <c r="F30" s="32"/>
      <c r="G30" s="38">
        <f t="shared" si="9"/>
        <v>0.5130208333333334</v>
      </c>
      <c r="H30" s="38">
        <f t="shared" si="10"/>
        <v>0.5159722222222222</v>
      </c>
      <c r="I30" s="38">
        <f t="shared" si="11"/>
        <v>0.5193452380952381</v>
      </c>
      <c r="J30" s="38">
        <f t="shared" si="12"/>
        <v>0.5232371794871795</v>
      </c>
      <c r="K30" s="38">
        <f t="shared" si="13"/>
        <v>0.5277777777777778</v>
      </c>
      <c r="L30" s="85">
        <f t="shared" si="14"/>
        <v>17</v>
      </c>
      <c r="M30" s="4"/>
    </row>
    <row r="31" spans="1:13" ht="12.75">
      <c r="A31" s="99">
        <v>6</v>
      </c>
      <c r="B31" s="28">
        <f t="shared" si="7"/>
        <v>55.5</v>
      </c>
      <c r="C31" s="28">
        <f t="shared" si="8"/>
        <v>135</v>
      </c>
      <c r="D31" s="31" t="s">
        <v>302</v>
      </c>
      <c r="E31" s="32" t="s">
        <v>303</v>
      </c>
      <c r="F31" s="32"/>
      <c r="G31" s="38">
        <f t="shared" si="9"/>
        <v>0.5286458333333334</v>
      </c>
      <c r="H31" s="38">
        <f t="shared" si="10"/>
        <v>0.5326388888888889</v>
      </c>
      <c r="I31" s="38">
        <f t="shared" si="11"/>
        <v>0.5372023809523809</v>
      </c>
      <c r="J31" s="38">
        <f t="shared" si="12"/>
        <v>0.5424679487179487</v>
      </c>
      <c r="K31" s="38">
        <f t="shared" si="13"/>
        <v>0.5486111111111112</v>
      </c>
      <c r="L31" s="85">
        <f t="shared" si="14"/>
        <v>23</v>
      </c>
      <c r="M31" s="4"/>
    </row>
    <row r="32" spans="1:13" ht="12.75">
      <c r="A32" s="99">
        <v>4</v>
      </c>
      <c r="B32" s="28">
        <f t="shared" si="7"/>
        <v>51.5</v>
      </c>
      <c r="C32" s="28">
        <f t="shared" si="8"/>
        <v>139</v>
      </c>
      <c r="D32" s="39" t="s">
        <v>304</v>
      </c>
      <c r="E32" s="32" t="s">
        <v>303</v>
      </c>
      <c r="F32" s="32">
        <v>800</v>
      </c>
      <c r="G32" s="38">
        <f t="shared" si="9"/>
        <v>0.5390625</v>
      </c>
      <c r="H32" s="38">
        <f t="shared" si="10"/>
        <v>0.54375</v>
      </c>
      <c r="I32" s="38">
        <f t="shared" si="11"/>
        <v>0.5491071428571428</v>
      </c>
      <c r="J32" s="38">
        <f t="shared" si="12"/>
        <v>0.5552884615384616</v>
      </c>
      <c r="K32" s="38">
        <f t="shared" si="13"/>
        <v>0.5625</v>
      </c>
      <c r="L32" s="85">
        <f t="shared" si="14"/>
        <v>27</v>
      </c>
      <c r="M32" s="4"/>
    </row>
    <row r="33" spans="1:13" ht="12.75">
      <c r="A33" s="99">
        <v>11</v>
      </c>
      <c r="B33" s="28">
        <f t="shared" si="7"/>
        <v>40.5</v>
      </c>
      <c r="C33" s="28">
        <f t="shared" si="8"/>
        <v>150</v>
      </c>
      <c r="D33" s="39" t="s">
        <v>305</v>
      </c>
      <c r="E33" s="32" t="s">
        <v>303</v>
      </c>
      <c r="F33" s="32">
        <v>330</v>
      </c>
      <c r="G33" s="38">
        <f t="shared" si="9"/>
        <v>0.5677083333333334</v>
      </c>
      <c r="H33" s="38">
        <f t="shared" si="10"/>
        <v>0.5743055555555555</v>
      </c>
      <c r="I33" s="38">
        <f t="shared" si="11"/>
        <v>0.5818452380952381</v>
      </c>
      <c r="J33" s="38">
        <f t="shared" si="12"/>
        <v>0.5905448717948718</v>
      </c>
      <c r="K33" s="38">
        <f t="shared" si="13"/>
        <v>0.6006944444444444</v>
      </c>
      <c r="L33" s="85">
        <f t="shared" si="14"/>
        <v>38</v>
      </c>
      <c r="M33" s="4"/>
    </row>
    <row r="34" spans="1:13" ht="12.75">
      <c r="A34" s="99">
        <v>3.5</v>
      </c>
      <c r="B34" s="28">
        <f t="shared" si="7"/>
        <v>37</v>
      </c>
      <c r="C34" s="28">
        <f t="shared" si="8"/>
        <v>153.5</v>
      </c>
      <c r="D34" s="40" t="s">
        <v>306</v>
      </c>
      <c r="E34" s="32" t="s">
        <v>303</v>
      </c>
      <c r="F34" s="32"/>
      <c r="G34" s="38">
        <f t="shared" si="9"/>
        <v>0.5768229166666666</v>
      </c>
      <c r="H34" s="38">
        <f t="shared" si="10"/>
        <v>0.5840277777777778</v>
      </c>
      <c r="I34" s="38">
        <f t="shared" si="11"/>
        <v>0.5922619047619048</v>
      </c>
      <c r="J34" s="38">
        <f t="shared" si="12"/>
        <v>0.6017628205128205</v>
      </c>
      <c r="K34" s="38">
        <f t="shared" si="13"/>
        <v>0.6128472222222222</v>
      </c>
      <c r="L34" s="85">
        <f t="shared" si="14"/>
        <v>41.5</v>
      </c>
      <c r="M34" s="4"/>
    </row>
    <row r="35" spans="1:13" ht="12.75">
      <c r="A35" s="99">
        <v>3</v>
      </c>
      <c r="B35" s="28">
        <f t="shared" si="7"/>
        <v>34</v>
      </c>
      <c r="C35" s="28">
        <f t="shared" si="8"/>
        <v>156.5</v>
      </c>
      <c r="D35" s="39" t="s">
        <v>307</v>
      </c>
      <c r="E35" s="32" t="s">
        <v>303</v>
      </c>
      <c r="F35" s="32">
        <v>280</v>
      </c>
      <c r="G35" s="38">
        <f t="shared" si="9"/>
        <v>0.5846354166666666</v>
      </c>
      <c r="H35" s="38">
        <f t="shared" si="10"/>
        <v>0.5923611111111111</v>
      </c>
      <c r="I35" s="38">
        <f t="shared" si="11"/>
        <v>0.6011904761904762</v>
      </c>
      <c r="J35" s="38">
        <f t="shared" si="12"/>
        <v>0.6113782051282051</v>
      </c>
      <c r="K35" s="38">
        <f t="shared" si="13"/>
        <v>0.6232638888888888</v>
      </c>
      <c r="L35" s="85">
        <f t="shared" si="14"/>
        <v>44.5</v>
      </c>
      <c r="M35" s="4"/>
    </row>
    <row r="36" spans="1:13" ht="12.75">
      <c r="A36" s="99">
        <v>1.5</v>
      </c>
      <c r="B36" s="28">
        <f t="shared" si="7"/>
        <v>32.5</v>
      </c>
      <c r="C36" s="28">
        <f t="shared" si="8"/>
        <v>158</v>
      </c>
      <c r="D36" s="37" t="s">
        <v>308</v>
      </c>
      <c r="E36" s="32" t="s">
        <v>309</v>
      </c>
      <c r="F36" s="32"/>
      <c r="G36" s="38">
        <f t="shared" si="9"/>
        <v>0.5885416666666666</v>
      </c>
      <c r="H36" s="38">
        <f t="shared" si="10"/>
        <v>0.5965277777777778</v>
      </c>
      <c r="I36" s="38">
        <f t="shared" si="11"/>
        <v>0.6056547619047619</v>
      </c>
      <c r="J36" s="38">
        <f t="shared" si="12"/>
        <v>0.6161858974358975</v>
      </c>
      <c r="K36" s="38">
        <f t="shared" si="13"/>
        <v>0.6284722222222222</v>
      </c>
      <c r="L36" s="85">
        <f t="shared" si="14"/>
        <v>46</v>
      </c>
      <c r="M36" s="4"/>
    </row>
    <row r="37" spans="1:13" ht="12.75">
      <c r="A37" s="99">
        <v>2</v>
      </c>
      <c r="B37" s="28">
        <f t="shared" si="7"/>
        <v>30.5</v>
      </c>
      <c r="C37" s="28">
        <f t="shared" si="8"/>
        <v>160</v>
      </c>
      <c r="D37" s="37" t="s">
        <v>310</v>
      </c>
      <c r="E37" s="32" t="s">
        <v>311</v>
      </c>
      <c r="F37" s="32"/>
      <c r="G37" s="38">
        <f t="shared" si="9"/>
        <v>0.59375</v>
      </c>
      <c r="H37" s="38">
        <f t="shared" si="10"/>
        <v>0.6020833333333333</v>
      </c>
      <c r="I37" s="38">
        <f t="shared" si="11"/>
        <v>0.6116071428571428</v>
      </c>
      <c r="J37" s="38">
        <f t="shared" si="12"/>
        <v>0.6225961538461539</v>
      </c>
      <c r="K37" s="38">
        <f t="shared" si="13"/>
        <v>0.6354166666666666</v>
      </c>
      <c r="L37" s="85">
        <f t="shared" si="14"/>
        <v>48</v>
      </c>
      <c r="M37" s="4"/>
    </row>
    <row r="38" spans="1:13" ht="12.75">
      <c r="A38" s="99">
        <v>4</v>
      </c>
      <c r="B38" s="28">
        <f t="shared" si="7"/>
        <v>26.5</v>
      </c>
      <c r="C38" s="28">
        <f t="shared" si="8"/>
        <v>164</v>
      </c>
      <c r="D38" s="37" t="s">
        <v>312</v>
      </c>
      <c r="E38" s="32" t="s">
        <v>313</v>
      </c>
      <c r="F38" s="32"/>
      <c r="G38" s="38">
        <f t="shared" si="9"/>
        <v>0.6041666666666666</v>
      </c>
      <c r="H38" s="38">
        <f t="shared" si="10"/>
        <v>0.6131944444444444</v>
      </c>
      <c r="I38" s="38">
        <f t="shared" si="11"/>
        <v>0.6235119047619048</v>
      </c>
      <c r="J38" s="38">
        <f t="shared" si="12"/>
        <v>0.6354166666666666</v>
      </c>
      <c r="K38" s="38">
        <f t="shared" si="13"/>
        <v>0.6493055555555556</v>
      </c>
      <c r="L38" s="85">
        <f t="shared" si="14"/>
        <v>52</v>
      </c>
      <c r="M38" s="4"/>
    </row>
    <row r="39" spans="1:13" ht="12.75">
      <c r="A39" s="99">
        <v>1.5</v>
      </c>
      <c r="B39" s="28">
        <f t="shared" si="7"/>
        <v>25</v>
      </c>
      <c r="C39" s="28">
        <f t="shared" si="8"/>
        <v>165.5</v>
      </c>
      <c r="D39" s="39" t="s">
        <v>314</v>
      </c>
      <c r="E39" s="43" t="s">
        <v>315</v>
      </c>
      <c r="F39" s="32"/>
      <c r="G39" s="38">
        <f t="shared" si="9"/>
        <v>0.6080729166666666</v>
      </c>
      <c r="H39" s="38">
        <f t="shared" si="10"/>
        <v>0.617361111111111</v>
      </c>
      <c r="I39" s="38">
        <f t="shared" si="11"/>
        <v>0.6279761904761905</v>
      </c>
      <c r="J39" s="38">
        <f t="shared" si="12"/>
        <v>0.640224358974359</v>
      </c>
      <c r="K39" s="38">
        <f t="shared" si="13"/>
        <v>0.6545138888888888</v>
      </c>
      <c r="L39" s="85">
        <f t="shared" si="14"/>
        <v>53.5</v>
      </c>
      <c r="M39" s="4"/>
    </row>
    <row r="40" spans="1:13" ht="12.75">
      <c r="A40" s="99">
        <v>7</v>
      </c>
      <c r="B40" s="28">
        <f t="shared" si="7"/>
        <v>18</v>
      </c>
      <c r="C40" s="28">
        <f t="shared" si="8"/>
        <v>172.5</v>
      </c>
      <c r="D40" s="37" t="s">
        <v>316</v>
      </c>
      <c r="E40" s="32" t="s">
        <v>317</v>
      </c>
      <c r="F40" s="32">
        <v>372</v>
      </c>
      <c r="G40" s="38">
        <f t="shared" si="9"/>
        <v>0.6263020833333333</v>
      </c>
      <c r="H40" s="38">
        <f t="shared" si="10"/>
        <v>0.6368055555555555</v>
      </c>
      <c r="I40" s="38">
        <f t="shared" si="11"/>
        <v>0.6488095238095238</v>
      </c>
      <c r="J40" s="38">
        <f t="shared" si="12"/>
        <v>0.6626602564102564</v>
      </c>
      <c r="K40" s="38">
        <f t="shared" si="13"/>
        <v>0.6788194444444444</v>
      </c>
      <c r="L40" s="85">
        <f t="shared" si="14"/>
        <v>60.5</v>
      </c>
      <c r="M40" s="4"/>
    </row>
    <row r="41" spans="1:13" ht="12.75">
      <c r="A41" s="99">
        <v>7.5</v>
      </c>
      <c r="B41" s="28">
        <f t="shared" si="7"/>
        <v>10.5</v>
      </c>
      <c r="C41" s="28">
        <f t="shared" si="8"/>
        <v>180</v>
      </c>
      <c r="D41" s="37" t="s">
        <v>318</v>
      </c>
      <c r="E41" s="32" t="s">
        <v>317</v>
      </c>
      <c r="F41" s="32">
        <v>200</v>
      </c>
      <c r="G41" s="38">
        <f t="shared" si="9"/>
        <v>0.6458333333333333</v>
      </c>
      <c r="H41" s="38">
        <f t="shared" si="10"/>
        <v>0.6576388888888889</v>
      </c>
      <c r="I41" s="38">
        <f t="shared" si="11"/>
        <v>0.6711309523809523</v>
      </c>
      <c r="J41" s="38">
        <f t="shared" si="12"/>
        <v>0.686698717948718</v>
      </c>
      <c r="K41" s="38">
        <f t="shared" si="13"/>
        <v>0.7048611111111112</v>
      </c>
      <c r="L41" s="85">
        <f t="shared" si="14"/>
        <v>68</v>
      </c>
      <c r="M41" s="4"/>
    </row>
    <row r="42" spans="1:13" ht="12.75">
      <c r="A42" s="99">
        <v>3.5</v>
      </c>
      <c r="B42" s="28">
        <f t="shared" si="7"/>
        <v>7</v>
      </c>
      <c r="C42" s="28">
        <f t="shared" si="8"/>
        <v>183.5</v>
      </c>
      <c r="D42" s="37" t="s">
        <v>319</v>
      </c>
      <c r="E42" s="32" t="s">
        <v>317</v>
      </c>
      <c r="F42" s="32"/>
      <c r="G42" s="38">
        <f t="shared" si="9"/>
        <v>0.6549479166666666</v>
      </c>
      <c r="H42" s="38">
        <f t="shared" si="10"/>
        <v>0.6673611111111111</v>
      </c>
      <c r="I42" s="38">
        <f t="shared" si="11"/>
        <v>0.6815476190476191</v>
      </c>
      <c r="J42" s="38">
        <f t="shared" si="12"/>
        <v>0.6979166666666666</v>
      </c>
      <c r="K42" s="38">
        <f t="shared" si="13"/>
        <v>0.7170138888888888</v>
      </c>
      <c r="L42" s="85">
        <f t="shared" si="14"/>
        <v>71.5</v>
      </c>
      <c r="M42" s="4"/>
    </row>
    <row r="43" spans="1:13" ht="12.75">
      <c r="A43" s="99">
        <v>4</v>
      </c>
      <c r="B43" s="28">
        <f t="shared" si="7"/>
        <v>3</v>
      </c>
      <c r="C43" s="28">
        <f t="shared" si="8"/>
        <v>187.5</v>
      </c>
      <c r="D43" s="37" t="s">
        <v>320</v>
      </c>
      <c r="E43" s="32" t="s">
        <v>321</v>
      </c>
      <c r="F43" s="32"/>
      <c r="G43" s="38">
        <f t="shared" si="9"/>
        <v>0.6653645833333333</v>
      </c>
      <c r="H43" s="38">
        <f t="shared" si="10"/>
        <v>0.6784722222222221</v>
      </c>
      <c r="I43" s="38">
        <f t="shared" si="11"/>
        <v>0.6934523809523809</v>
      </c>
      <c r="J43" s="38">
        <f t="shared" si="12"/>
        <v>0.7107371794871795</v>
      </c>
      <c r="K43" s="38">
        <f t="shared" si="13"/>
        <v>0.7309027777777778</v>
      </c>
      <c r="L43" s="85">
        <f t="shared" si="14"/>
        <v>75.5</v>
      </c>
      <c r="M43" s="4"/>
    </row>
    <row r="44" spans="1:13" ht="12.75">
      <c r="A44" s="99">
        <v>3</v>
      </c>
      <c r="B44" s="28">
        <f t="shared" si="7"/>
        <v>0</v>
      </c>
      <c r="C44" s="28">
        <f t="shared" si="8"/>
        <v>190.5</v>
      </c>
      <c r="D44" s="34" t="s">
        <v>322</v>
      </c>
      <c r="E44" s="32" t="s">
        <v>323</v>
      </c>
      <c r="F44" s="32">
        <v>97</v>
      </c>
      <c r="G44" s="38">
        <f t="shared" si="9"/>
        <v>0.6731770833333333</v>
      </c>
      <c r="H44" s="38">
        <f t="shared" si="10"/>
        <v>0.6868055555555556</v>
      </c>
      <c r="I44" s="38">
        <f t="shared" si="11"/>
        <v>0.7023809523809523</v>
      </c>
      <c r="J44" s="38">
        <f t="shared" si="12"/>
        <v>0.7203525641025641</v>
      </c>
      <c r="K44" s="38">
        <f t="shared" si="13"/>
        <v>0.7413194444444444</v>
      </c>
      <c r="L44" s="85">
        <f t="shared" si="14"/>
        <v>78.5</v>
      </c>
      <c r="M44" s="4"/>
    </row>
    <row r="45" spans="1:13" ht="12.75">
      <c r="A45" s="28"/>
      <c r="B45" s="28"/>
      <c r="C45" s="28"/>
      <c r="D45" s="41"/>
      <c r="E45" s="29"/>
      <c r="F45" s="29"/>
      <c r="G45" s="38"/>
      <c r="H45" s="38"/>
      <c r="I45" s="38"/>
      <c r="J45" s="38"/>
      <c r="K45" s="38"/>
      <c r="L45" s="85"/>
      <c r="M45" s="4"/>
    </row>
    <row r="46" spans="1:13" ht="12.75">
      <c r="A46" s="28"/>
      <c r="B46" s="28"/>
      <c r="C46" s="28"/>
      <c r="D46" s="41"/>
      <c r="E46" s="29"/>
      <c r="F46" s="29"/>
      <c r="G46" s="38"/>
      <c r="H46" s="38"/>
      <c r="I46" s="38"/>
      <c r="J46" s="38"/>
      <c r="K46" s="38"/>
      <c r="L46" s="85"/>
      <c r="M46" s="4"/>
    </row>
    <row r="47" spans="1:13" ht="12.75">
      <c r="A47" s="28"/>
      <c r="B47" s="28"/>
      <c r="C47" s="28"/>
      <c r="D47" s="41"/>
      <c r="E47" s="29"/>
      <c r="F47" s="29"/>
      <c r="G47" s="38"/>
      <c r="H47" s="38"/>
      <c r="I47" s="38"/>
      <c r="J47" s="38"/>
      <c r="K47" s="38"/>
      <c r="L47" s="85"/>
      <c r="M47" s="4"/>
    </row>
    <row r="48" spans="1:13" ht="12.75">
      <c r="A48" s="28"/>
      <c r="B48" s="28"/>
      <c r="C48" s="28"/>
      <c r="D48" s="41"/>
      <c r="E48" s="29"/>
      <c r="F48" s="29"/>
      <c r="G48" s="38"/>
      <c r="H48" s="38"/>
      <c r="I48" s="38"/>
      <c r="J48" s="38"/>
      <c r="K48" s="38"/>
      <c r="L48" s="85"/>
      <c r="M48" s="4"/>
    </row>
    <row r="49" spans="1:13" ht="12.75">
      <c r="A49" s="28"/>
      <c r="B49" s="28"/>
      <c r="C49" s="28"/>
      <c r="D49" s="41"/>
      <c r="E49" s="29"/>
      <c r="F49" s="29"/>
      <c r="G49" s="38"/>
      <c r="H49" s="38"/>
      <c r="I49" s="38"/>
      <c r="J49" s="38"/>
      <c r="K49" s="38"/>
      <c r="L49" s="85"/>
      <c r="M49" s="4"/>
    </row>
    <row r="50" spans="1:13" ht="12.75">
      <c r="A50" s="28"/>
      <c r="B50" s="28"/>
      <c r="C50" s="28"/>
      <c r="D50" s="41"/>
      <c r="E50" s="29"/>
      <c r="F50" s="29"/>
      <c r="G50" s="38"/>
      <c r="H50" s="38"/>
      <c r="I50" s="38"/>
      <c r="J50" s="38"/>
      <c r="K50" s="38"/>
      <c r="L50" s="85"/>
      <c r="M50" s="4"/>
    </row>
    <row r="51" spans="1:13" ht="12.75">
      <c r="A51" s="28"/>
      <c r="B51" s="28"/>
      <c r="C51" s="28"/>
      <c r="D51" s="41"/>
      <c r="E51" s="29"/>
      <c r="F51" s="29"/>
      <c r="G51" s="38"/>
      <c r="H51" s="38"/>
      <c r="I51" s="38"/>
      <c r="J51" s="38"/>
      <c r="K51" s="38"/>
      <c r="L51" s="85"/>
      <c r="M51" s="4"/>
    </row>
    <row r="52" spans="1:13" ht="12.75">
      <c r="A52" s="28"/>
      <c r="B52" s="28"/>
      <c r="C52" s="28"/>
      <c r="D52" s="41"/>
      <c r="E52" s="29"/>
      <c r="F52" s="29"/>
      <c r="G52" s="38"/>
      <c r="H52" s="38"/>
      <c r="I52" s="38"/>
      <c r="J52" s="38"/>
      <c r="K52" s="38"/>
      <c r="L52" s="85"/>
      <c r="M52" s="84"/>
    </row>
    <row r="53" spans="1:13" ht="12.75">
      <c r="A53" s="28"/>
      <c r="B53" s="28"/>
      <c r="C53" s="28"/>
      <c r="D53" s="101"/>
      <c r="E53" s="29"/>
      <c r="F53" s="29"/>
      <c r="G53" s="38"/>
      <c r="H53" s="38"/>
      <c r="I53" s="38"/>
      <c r="J53" s="38"/>
      <c r="K53" s="38"/>
      <c r="L53" s="85"/>
      <c r="M53" s="4"/>
    </row>
    <row r="54" spans="1:13" ht="12.75">
      <c r="A54" s="28"/>
      <c r="B54" s="28"/>
      <c r="C54" s="28"/>
      <c r="D54" s="48"/>
      <c r="E54" s="29"/>
      <c r="F54" s="29"/>
      <c r="G54" s="38"/>
      <c r="H54" s="38"/>
      <c r="I54" s="38"/>
      <c r="J54" s="38"/>
      <c r="K54" s="38"/>
      <c r="L54" s="85"/>
      <c r="M54" s="4"/>
    </row>
    <row r="55" spans="1:13" ht="12.75">
      <c r="A55" s="28"/>
      <c r="B55" s="28"/>
      <c r="C55" s="28"/>
      <c r="D55" s="67"/>
      <c r="E55" s="29"/>
      <c r="F55" s="29"/>
      <c r="G55" s="38"/>
      <c r="H55" s="38"/>
      <c r="I55" s="38"/>
      <c r="J55" s="38"/>
      <c r="K55" s="38"/>
      <c r="L55" s="85"/>
      <c r="M55" s="4"/>
    </row>
    <row r="56" spans="2:11" ht="12.75">
      <c r="B56" s="17"/>
      <c r="C56" s="17"/>
      <c r="D56" s="54"/>
      <c r="E56" s="10"/>
      <c r="F56" s="10"/>
      <c r="G56" s="10"/>
      <c r="H56" s="55"/>
      <c r="I56" s="55"/>
      <c r="J56" s="55"/>
      <c r="K56" s="80"/>
    </row>
    <row r="57" spans="2:11" ht="12.75">
      <c r="B57" s="17"/>
      <c r="C57" s="17"/>
      <c r="D57" s="58"/>
      <c r="E57" s="10"/>
      <c r="F57" s="5"/>
      <c r="G57" s="5"/>
      <c r="H57" s="55"/>
      <c r="I57" s="55"/>
      <c r="J57" s="55"/>
      <c r="K57" s="80"/>
    </row>
    <row r="58" spans="2:11" ht="12.75">
      <c r="B58" s="10"/>
      <c r="C58" s="10"/>
      <c r="D58" s="54"/>
      <c r="E58" s="10"/>
      <c r="F58" s="10"/>
      <c r="G58" s="10"/>
      <c r="H58" s="55"/>
      <c r="I58" s="55"/>
      <c r="J58" s="55"/>
      <c r="K58" s="80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&amp;L&amp;F   &amp;D  &amp;T&amp;R&amp;8Les communes en lettres majuscules sont des
 chefs lieux de cantons, sous-préfectures ou préfectures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75" zoomScaleNormal="75" zoomScalePageLayoutView="0" workbookViewId="0" topLeftCell="A1">
      <selection activeCell="M6" sqref="M6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79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  <c r="M2" s="6"/>
      <c r="N2" s="11"/>
      <c r="O2" s="11"/>
      <c r="P2" s="5"/>
      <c r="Q2" s="5"/>
      <c r="R2" s="5"/>
      <c r="S2" s="12"/>
    </row>
    <row r="3" spans="1:19" ht="12.75">
      <c r="A3" s="211" t="s">
        <v>324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54"/>
    </row>
    <row r="5" spans="1:14" ht="12.75">
      <c r="A5" s="17"/>
      <c r="B5" s="10"/>
      <c r="C5" s="211" t="s">
        <v>806</v>
      </c>
      <c r="D5" s="211"/>
      <c r="E5" s="211"/>
      <c r="F5" s="211"/>
      <c r="G5" s="211"/>
      <c r="H5" s="17">
        <v>187</v>
      </c>
      <c r="I5" s="10" t="s">
        <v>8</v>
      </c>
      <c r="J5" s="10"/>
      <c r="K5" s="80"/>
      <c r="L5" s="18">
        <v>0.11458333333333333</v>
      </c>
      <c r="M5" s="18">
        <v>0.11458333333333333</v>
      </c>
      <c r="N5" s="3" t="s">
        <v>9</v>
      </c>
    </row>
    <row r="6" spans="1:14" ht="12.75">
      <c r="A6" s="19"/>
      <c r="B6" s="20" t="s">
        <v>8</v>
      </c>
      <c r="C6" s="81"/>
      <c r="D6" s="21" t="s">
        <v>10</v>
      </c>
      <c r="E6" s="22" t="s">
        <v>11</v>
      </c>
      <c r="F6" s="22" t="s">
        <v>12</v>
      </c>
      <c r="G6" s="213" t="s">
        <v>13</v>
      </c>
      <c r="H6" s="213"/>
      <c r="I6" s="213"/>
      <c r="J6" s="213"/>
      <c r="K6" s="213"/>
      <c r="L6" s="18">
        <v>0.4895833333333333</v>
      </c>
      <c r="M6" s="18">
        <v>0.4895833333333333</v>
      </c>
      <c r="N6" s="16" t="s">
        <v>14</v>
      </c>
    </row>
    <row r="7" spans="1:13" ht="12.75">
      <c r="A7" s="24" t="s">
        <v>15</v>
      </c>
      <c r="B7" s="25" t="s">
        <v>16</v>
      </c>
      <c r="C7" s="25" t="s">
        <v>17</v>
      </c>
      <c r="D7" s="102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  <c r="M7" s="4"/>
    </row>
    <row r="8" spans="1:15" ht="12.75">
      <c r="A8" s="28"/>
      <c r="B8" s="28"/>
      <c r="C8" s="28"/>
      <c r="D8" s="31" t="s">
        <v>326</v>
      </c>
      <c r="E8" s="32"/>
      <c r="F8" s="32"/>
      <c r="G8" s="29"/>
      <c r="H8" s="30"/>
      <c r="I8" s="30"/>
      <c r="J8" s="30"/>
      <c r="K8" s="30"/>
      <c r="L8" s="36"/>
      <c r="M8" s="4"/>
      <c r="N8" s="4"/>
      <c r="O8" s="4"/>
    </row>
    <row r="9" spans="1:15" ht="12.75">
      <c r="A9" s="99">
        <v>0</v>
      </c>
      <c r="B9" s="28">
        <f>$H$5</f>
        <v>187</v>
      </c>
      <c r="C9" s="28">
        <v>0</v>
      </c>
      <c r="D9" s="34" t="s">
        <v>327</v>
      </c>
      <c r="E9" s="32" t="s">
        <v>328</v>
      </c>
      <c r="F9" s="32">
        <v>97</v>
      </c>
      <c r="G9" s="35">
        <f>$L$5</f>
        <v>0.11458333333333333</v>
      </c>
      <c r="H9" s="35">
        <f>$L$5</f>
        <v>0.11458333333333333</v>
      </c>
      <c r="I9" s="35">
        <f>$L$5</f>
        <v>0.11458333333333333</v>
      </c>
      <c r="J9" s="35">
        <f>$M$5</f>
        <v>0.11458333333333333</v>
      </c>
      <c r="K9" s="35">
        <f>$M$5</f>
        <v>0.11458333333333333</v>
      </c>
      <c r="L9" s="36"/>
      <c r="M9" s="4"/>
      <c r="N9" s="4"/>
      <c r="O9" s="4"/>
    </row>
    <row r="10" spans="1:15" ht="12.75">
      <c r="A10" s="99">
        <v>3.5</v>
      </c>
      <c r="B10" s="28">
        <f aca="true" t="shared" si="0" ref="B10:B27">SUM(B9-A10)</f>
        <v>183.5</v>
      </c>
      <c r="C10" s="28">
        <f aca="true" t="shared" si="1" ref="C10:C27">SUM(C9+A10)</f>
        <v>3.5</v>
      </c>
      <c r="D10" s="37" t="s">
        <v>329</v>
      </c>
      <c r="E10" s="32" t="s">
        <v>330</v>
      </c>
      <c r="F10" s="32"/>
      <c r="G10" s="38">
        <f aca="true" t="shared" si="2" ref="G10:G27">SUM($G$9+$O$3*C10)</f>
        <v>0.12369791666666666</v>
      </c>
      <c r="H10" s="38">
        <f aca="true" t="shared" si="3" ref="H10:H27">SUM($H$9+$P$3*C10)</f>
        <v>0.12430555555555554</v>
      </c>
      <c r="I10" s="38">
        <f aca="true" t="shared" si="4" ref="I10:I27">SUM($I$9+$Q$3*C10)</f>
        <v>0.125</v>
      </c>
      <c r="J10" s="38">
        <f aca="true" t="shared" si="5" ref="J10:J27">SUM($J$9+$R$3*C10)</f>
        <v>0.12580128205128205</v>
      </c>
      <c r="K10" s="38">
        <f aca="true" t="shared" si="6" ref="K10:K27">SUM($K$9+$S$3*C10)</f>
        <v>0.1267361111111111</v>
      </c>
      <c r="L10" s="36"/>
      <c r="M10" s="4"/>
      <c r="N10" s="4"/>
      <c r="O10" s="4"/>
    </row>
    <row r="11" spans="1:15" ht="12.75">
      <c r="A11" s="99">
        <v>3.5</v>
      </c>
      <c r="B11" s="28">
        <f t="shared" si="0"/>
        <v>180</v>
      </c>
      <c r="C11" s="28">
        <f t="shared" si="1"/>
        <v>7</v>
      </c>
      <c r="D11" s="37" t="s">
        <v>331</v>
      </c>
      <c r="E11" s="32" t="s">
        <v>58</v>
      </c>
      <c r="F11" s="32"/>
      <c r="G11" s="38">
        <f t="shared" si="2"/>
        <v>0.1328125</v>
      </c>
      <c r="H11" s="38">
        <f t="shared" si="3"/>
        <v>0.13402777777777777</v>
      </c>
      <c r="I11" s="38">
        <f t="shared" si="4"/>
        <v>0.13541666666666666</v>
      </c>
      <c r="J11" s="38">
        <f t="shared" si="5"/>
        <v>0.13701923076923075</v>
      </c>
      <c r="K11" s="38">
        <f t="shared" si="6"/>
        <v>0.1388888888888889</v>
      </c>
      <c r="L11" s="36"/>
      <c r="M11" s="4"/>
      <c r="N11" s="4"/>
      <c r="O11" s="4"/>
    </row>
    <row r="12" spans="1:15" ht="12.75">
      <c r="A12" s="99">
        <v>6</v>
      </c>
      <c r="B12" s="28">
        <f t="shared" si="0"/>
        <v>174</v>
      </c>
      <c r="C12" s="28">
        <f t="shared" si="1"/>
        <v>13</v>
      </c>
      <c r="D12" s="37" t="s">
        <v>332</v>
      </c>
      <c r="E12" s="32" t="s">
        <v>333</v>
      </c>
      <c r="F12" s="32"/>
      <c r="G12" s="38">
        <f t="shared" si="2"/>
        <v>0.1484375</v>
      </c>
      <c r="H12" s="38">
        <f t="shared" si="3"/>
        <v>0.15069444444444444</v>
      </c>
      <c r="I12" s="38">
        <f t="shared" si="4"/>
        <v>0.15327380952380953</v>
      </c>
      <c r="J12" s="38">
        <f t="shared" si="5"/>
        <v>0.15625</v>
      </c>
      <c r="K12" s="38">
        <f t="shared" si="6"/>
        <v>0.1597222222222222</v>
      </c>
      <c r="M12" s="4"/>
      <c r="N12" s="4"/>
      <c r="O12" s="4"/>
    </row>
    <row r="13" spans="1:15" ht="12.75">
      <c r="A13" s="99">
        <v>4.5</v>
      </c>
      <c r="B13" s="28">
        <f t="shared" si="0"/>
        <v>169.5</v>
      </c>
      <c r="C13" s="28">
        <f t="shared" si="1"/>
        <v>17.5</v>
      </c>
      <c r="D13" s="37" t="s">
        <v>334</v>
      </c>
      <c r="E13" s="32" t="s">
        <v>333</v>
      </c>
      <c r="F13" s="32"/>
      <c r="G13" s="38">
        <f t="shared" si="2"/>
        <v>0.16015625</v>
      </c>
      <c r="H13" s="38">
        <f t="shared" si="3"/>
        <v>0.16319444444444442</v>
      </c>
      <c r="I13" s="38">
        <f t="shared" si="4"/>
        <v>0.16666666666666666</v>
      </c>
      <c r="J13" s="38">
        <f t="shared" si="5"/>
        <v>0.17067307692307693</v>
      </c>
      <c r="K13" s="38">
        <f t="shared" si="6"/>
        <v>0.1753472222222222</v>
      </c>
      <c r="M13" s="4"/>
      <c r="N13" s="4"/>
      <c r="O13" s="4"/>
    </row>
    <row r="14" spans="1:15" ht="12.75">
      <c r="A14" s="99">
        <v>4.5</v>
      </c>
      <c r="B14" s="28">
        <f t="shared" si="0"/>
        <v>165</v>
      </c>
      <c r="C14" s="28">
        <f t="shared" si="1"/>
        <v>22</v>
      </c>
      <c r="D14" s="207" t="s">
        <v>802</v>
      </c>
      <c r="E14" s="32" t="s">
        <v>333</v>
      </c>
      <c r="F14" s="32"/>
      <c r="G14" s="38">
        <f t="shared" si="2"/>
        <v>0.171875</v>
      </c>
      <c r="H14" s="38">
        <f t="shared" si="3"/>
        <v>0.17569444444444443</v>
      </c>
      <c r="I14" s="38">
        <f t="shared" si="4"/>
        <v>0.18005952380952378</v>
      </c>
      <c r="J14" s="38">
        <f t="shared" si="5"/>
        <v>0.18509615384615385</v>
      </c>
      <c r="K14" s="38">
        <f t="shared" si="6"/>
        <v>0.1909722222222222</v>
      </c>
      <c r="M14" s="4"/>
      <c r="N14" s="4"/>
      <c r="O14" s="4"/>
    </row>
    <row r="15" spans="1:15" ht="12.75">
      <c r="A15" s="99">
        <v>3</v>
      </c>
      <c r="B15" s="28">
        <f t="shared" si="0"/>
        <v>162</v>
      </c>
      <c r="C15" s="28">
        <f t="shared" si="1"/>
        <v>25</v>
      </c>
      <c r="D15" s="37" t="s">
        <v>335</v>
      </c>
      <c r="E15" s="32" t="s">
        <v>336</v>
      </c>
      <c r="F15" s="32"/>
      <c r="G15" s="38">
        <f t="shared" si="2"/>
        <v>0.1796875</v>
      </c>
      <c r="H15" s="38">
        <f t="shared" si="3"/>
        <v>0.18402777777777776</v>
      </c>
      <c r="I15" s="38">
        <f t="shared" si="4"/>
        <v>0.18898809523809523</v>
      </c>
      <c r="J15" s="38">
        <f t="shared" si="5"/>
        <v>0.19471153846153844</v>
      </c>
      <c r="K15" s="38">
        <f t="shared" si="6"/>
        <v>0.2013888888888889</v>
      </c>
      <c r="M15" s="4"/>
      <c r="N15" s="4"/>
      <c r="O15" s="4"/>
    </row>
    <row r="16" spans="1:15" ht="12.75">
      <c r="A16" s="99">
        <v>3</v>
      </c>
      <c r="B16" s="28">
        <f t="shared" si="0"/>
        <v>159</v>
      </c>
      <c r="C16" s="28">
        <f t="shared" si="1"/>
        <v>28</v>
      </c>
      <c r="D16" s="37" t="s">
        <v>337</v>
      </c>
      <c r="E16" s="32" t="s">
        <v>84</v>
      </c>
      <c r="F16" s="32"/>
      <c r="G16" s="38">
        <f t="shared" si="2"/>
        <v>0.1875</v>
      </c>
      <c r="H16" s="38">
        <f t="shared" si="3"/>
        <v>0.1923611111111111</v>
      </c>
      <c r="I16" s="38">
        <f t="shared" si="4"/>
        <v>0.19791666666666666</v>
      </c>
      <c r="J16" s="38">
        <f t="shared" si="5"/>
        <v>0.20432692307692307</v>
      </c>
      <c r="K16" s="38">
        <f t="shared" si="6"/>
        <v>0.21180555555555552</v>
      </c>
      <c r="M16" s="4"/>
      <c r="N16" s="4"/>
      <c r="O16" s="4"/>
    </row>
    <row r="17" spans="1:15" ht="12.75">
      <c r="A17" s="99">
        <v>7</v>
      </c>
      <c r="B17" s="28">
        <f t="shared" si="0"/>
        <v>152</v>
      </c>
      <c r="C17" s="28">
        <f t="shared" si="1"/>
        <v>35</v>
      </c>
      <c r="D17" s="37" t="s">
        <v>338</v>
      </c>
      <c r="E17" s="32" t="s">
        <v>84</v>
      </c>
      <c r="F17" s="32"/>
      <c r="G17" s="38">
        <f t="shared" si="2"/>
        <v>0.20572916666666666</v>
      </c>
      <c r="H17" s="38">
        <f t="shared" si="3"/>
        <v>0.21180555555555552</v>
      </c>
      <c r="I17" s="38">
        <f t="shared" si="4"/>
        <v>0.21875</v>
      </c>
      <c r="J17" s="38">
        <f t="shared" si="5"/>
        <v>0.22676282051282048</v>
      </c>
      <c r="K17" s="38">
        <f t="shared" si="6"/>
        <v>0.2361111111111111</v>
      </c>
      <c r="M17" s="4"/>
      <c r="N17" s="4"/>
      <c r="O17" s="4"/>
    </row>
    <row r="18" spans="1:15" ht="12.75">
      <c r="A18" s="99">
        <v>2.5</v>
      </c>
      <c r="B18" s="28">
        <f t="shared" si="0"/>
        <v>149.5</v>
      </c>
      <c r="C18" s="28">
        <f t="shared" si="1"/>
        <v>37.5</v>
      </c>
      <c r="D18" s="37" t="s">
        <v>339</v>
      </c>
      <c r="E18" s="32" t="s">
        <v>340</v>
      </c>
      <c r="F18" s="32"/>
      <c r="G18" s="38">
        <f t="shared" si="2"/>
        <v>0.21223958333333331</v>
      </c>
      <c r="H18" s="38">
        <f t="shared" si="3"/>
        <v>0.21875</v>
      </c>
      <c r="I18" s="38">
        <f t="shared" si="4"/>
        <v>0.22619047619047616</v>
      </c>
      <c r="J18" s="38">
        <f t="shared" si="5"/>
        <v>0.23477564102564102</v>
      </c>
      <c r="K18" s="38">
        <f t="shared" si="6"/>
        <v>0.24479166666666663</v>
      </c>
      <c r="M18" s="4"/>
      <c r="N18" s="4"/>
      <c r="O18" s="4"/>
    </row>
    <row r="19" spans="1:15" ht="12.75">
      <c r="A19" s="99">
        <v>21.5</v>
      </c>
      <c r="B19" s="28">
        <f t="shared" si="0"/>
        <v>128</v>
      </c>
      <c r="C19" s="28">
        <f t="shared" si="1"/>
        <v>59</v>
      </c>
      <c r="D19" s="37" t="s">
        <v>341</v>
      </c>
      <c r="E19" s="32" t="s">
        <v>243</v>
      </c>
      <c r="F19" s="32">
        <v>155</v>
      </c>
      <c r="G19" s="38">
        <f t="shared" si="2"/>
        <v>0.26822916666666663</v>
      </c>
      <c r="H19" s="38">
        <f t="shared" si="3"/>
        <v>0.2784722222222222</v>
      </c>
      <c r="I19" s="38">
        <f t="shared" si="4"/>
        <v>0.2901785714285714</v>
      </c>
      <c r="J19" s="38">
        <f t="shared" si="5"/>
        <v>0.3036858974358974</v>
      </c>
      <c r="K19" s="38">
        <f t="shared" si="6"/>
        <v>0.3194444444444444</v>
      </c>
      <c r="M19" s="4"/>
      <c r="N19" s="4"/>
      <c r="O19" s="4"/>
    </row>
    <row r="20" spans="1:15" ht="12.75">
      <c r="A20" s="99">
        <v>7.5</v>
      </c>
      <c r="B20" s="28">
        <f t="shared" si="0"/>
        <v>120.5</v>
      </c>
      <c r="C20" s="28">
        <f t="shared" si="1"/>
        <v>66.5</v>
      </c>
      <c r="D20" s="37" t="s">
        <v>342</v>
      </c>
      <c r="E20" s="32" t="s">
        <v>243</v>
      </c>
      <c r="F20" s="32"/>
      <c r="G20" s="38">
        <f t="shared" si="2"/>
        <v>0.28776041666666663</v>
      </c>
      <c r="H20" s="38">
        <f t="shared" si="3"/>
        <v>0.29930555555555555</v>
      </c>
      <c r="I20" s="38">
        <f t="shared" si="4"/>
        <v>0.3125</v>
      </c>
      <c r="J20" s="38">
        <f t="shared" si="5"/>
        <v>0.327724358974359</v>
      </c>
      <c r="K20" s="38">
        <f t="shared" si="6"/>
        <v>0.3454861111111111</v>
      </c>
      <c r="M20" s="4"/>
      <c r="N20" s="4"/>
      <c r="O20" s="4"/>
    </row>
    <row r="21" spans="1:15" ht="12.75">
      <c r="A21" s="99">
        <v>2.5</v>
      </c>
      <c r="B21" s="28">
        <f t="shared" si="0"/>
        <v>118</v>
      </c>
      <c r="C21" s="28">
        <f t="shared" si="1"/>
        <v>69</v>
      </c>
      <c r="D21" s="37" t="s">
        <v>343</v>
      </c>
      <c r="E21" s="32" t="s">
        <v>328</v>
      </c>
      <c r="F21" s="32"/>
      <c r="G21" s="38">
        <f t="shared" si="2"/>
        <v>0.2942708333333333</v>
      </c>
      <c r="H21" s="38">
        <f t="shared" si="3"/>
        <v>0.30624999999999997</v>
      </c>
      <c r="I21" s="38">
        <f t="shared" si="4"/>
        <v>0.31994047619047616</v>
      </c>
      <c r="J21" s="38">
        <f t="shared" si="5"/>
        <v>0.33573717948717946</v>
      </c>
      <c r="K21" s="38">
        <f t="shared" si="6"/>
        <v>0.35416666666666663</v>
      </c>
      <c r="M21" s="4"/>
      <c r="N21" s="4"/>
      <c r="O21" s="4"/>
    </row>
    <row r="22" spans="1:15" ht="12.75">
      <c r="A22" s="99">
        <v>7.5</v>
      </c>
      <c r="B22" s="28">
        <f t="shared" si="0"/>
        <v>110.5</v>
      </c>
      <c r="C22" s="28">
        <f t="shared" si="1"/>
        <v>76.5</v>
      </c>
      <c r="D22" s="37" t="s">
        <v>344</v>
      </c>
      <c r="E22" s="32" t="s">
        <v>340</v>
      </c>
      <c r="F22" s="32">
        <v>244</v>
      </c>
      <c r="G22" s="38">
        <f t="shared" si="2"/>
        <v>0.3138020833333333</v>
      </c>
      <c r="H22" s="38">
        <f t="shared" si="3"/>
        <v>0.3270833333333333</v>
      </c>
      <c r="I22" s="38">
        <f t="shared" si="4"/>
        <v>0.34226190476190477</v>
      </c>
      <c r="J22" s="38">
        <f t="shared" si="5"/>
        <v>0.359775641025641</v>
      </c>
      <c r="K22" s="38">
        <f t="shared" si="6"/>
        <v>0.3802083333333333</v>
      </c>
      <c r="L22" s="18"/>
      <c r="M22" s="4"/>
      <c r="N22" s="4"/>
      <c r="O22" s="4"/>
    </row>
    <row r="23" spans="1:15" ht="12.75">
      <c r="A23" s="99">
        <v>12.5</v>
      </c>
      <c r="B23" s="28">
        <f t="shared" si="0"/>
        <v>98</v>
      </c>
      <c r="C23" s="28">
        <f t="shared" si="1"/>
        <v>89</v>
      </c>
      <c r="D23" s="37" t="s">
        <v>345</v>
      </c>
      <c r="E23" s="32" t="s">
        <v>336</v>
      </c>
      <c r="F23" s="32">
        <v>187</v>
      </c>
      <c r="G23" s="38">
        <f t="shared" si="2"/>
        <v>0.34635416666666663</v>
      </c>
      <c r="H23" s="38">
        <f t="shared" si="3"/>
        <v>0.36180555555555555</v>
      </c>
      <c r="I23" s="38">
        <f t="shared" si="4"/>
        <v>0.3794642857142857</v>
      </c>
      <c r="J23" s="38">
        <f t="shared" si="5"/>
        <v>0.39983974358974356</v>
      </c>
      <c r="K23" s="38">
        <f t="shared" si="6"/>
        <v>0.42361111111111105</v>
      </c>
      <c r="L23" s="18"/>
      <c r="M23" s="4"/>
      <c r="N23" s="4"/>
      <c r="O23" s="4"/>
    </row>
    <row r="24" spans="1:15" ht="12.75">
      <c r="A24" s="99">
        <v>5.5</v>
      </c>
      <c r="B24" s="28">
        <f t="shared" si="0"/>
        <v>92.5</v>
      </c>
      <c r="C24" s="28">
        <f t="shared" si="1"/>
        <v>94.5</v>
      </c>
      <c r="D24" s="37" t="s">
        <v>346</v>
      </c>
      <c r="E24" s="32" t="s">
        <v>180</v>
      </c>
      <c r="F24" s="32"/>
      <c r="G24" s="38">
        <f t="shared" si="2"/>
        <v>0.3606770833333333</v>
      </c>
      <c r="H24" s="38">
        <f t="shared" si="3"/>
        <v>0.37708333333333327</v>
      </c>
      <c r="I24" s="38">
        <f t="shared" si="4"/>
        <v>0.3958333333333333</v>
      </c>
      <c r="J24" s="38">
        <f t="shared" si="5"/>
        <v>0.4174679487179487</v>
      </c>
      <c r="K24" s="38">
        <f t="shared" si="6"/>
        <v>0.4427083333333333</v>
      </c>
      <c r="L24" s="18"/>
      <c r="M24" s="4"/>
      <c r="N24" s="4"/>
      <c r="O24" s="4"/>
    </row>
    <row r="25" spans="1:15" ht="12.75">
      <c r="A25" s="99">
        <v>3.5</v>
      </c>
      <c r="B25" s="28">
        <f t="shared" si="0"/>
        <v>89</v>
      </c>
      <c r="C25" s="28">
        <f t="shared" si="1"/>
        <v>98</v>
      </c>
      <c r="D25" s="37" t="s">
        <v>347</v>
      </c>
      <c r="E25" s="32" t="s">
        <v>180</v>
      </c>
      <c r="F25" s="32"/>
      <c r="G25" s="38">
        <f t="shared" si="2"/>
        <v>0.36979166666666663</v>
      </c>
      <c r="H25" s="38">
        <f t="shared" si="3"/>
        <v>0.3868055555555555</v>
      </c>
      <c r="I25" s="38">
        <f t="shared" si="4"/>
        <v>0.40624999999999994</v>
      </c>
      <c r="J25" s="38">
        <f t="shared" si="5"/>
        <v>0.4286858974358974</v>
      </c>
      <c r="K25" s="38">
        <f t="shared" si="6"/>
        <v>0.45486111111111105</v>
      </c>
      <c r="L25" s="18"/>
      <c r="M25" s="4"/>
      <c r="N25" s="4"/>
      <c r="O25" s="4"/>
    </row>
    <row r="26" spans="1:15" ht="12.75">
      <c r="A26" s="99">
        <v>3.5</v>
      </c>
      <c r="B26" s="28">
        <f t="shared" si="0"/>
        <v>85.5</v>
      </c>
      <c r="C26" s="28">
        <f t="shared" si="1"/>
        <v>101.5</v>
      </c>
      <c r="D26" s="37" t="s">
        <v>348</v>
      </c>
      <c r="E26" s="32" t="s">
        <v>180</v>
      </c>
      <c r="F26" s="32"/>
      <c r="G26" s="38">
        <f t="shared" si="2"/>
        <v>0.37890624999999994</v>
      </c>
      <c r="H26" s="38">
        <f t="shared" si="3"/>
        <v>0.3965277777777777</v>
      </c>
      <c r="I26" s="38">
        <f t="shared" si="4"/>
        <v>0.41666666666666663</v>
      </c>
      <c r="J26" s="38">
        <f t="shared" si="5"/>
        <v>0.43990384615384615</v>
      </c>
      <c r="K26" s="38">
        <f t="shared" si="6"/>
        <v>0.46701388888888884</v>
      </c>
      <c r="L26" s="18"/>
      <c r="M26" s="4"/>
      <c r="N26" s="4"/>
      <c r="O26" s="4"/>
    </row>
    <row r="27" spans="1:15" ht="12.75">
      <c r="A27" s="99">
        <v>7</v>
      </c>
      <c r="B27" s="28">
        <f t="shared" si="0"/>
        <v>78.5</v>
      </c>
      <c r="C27" s="28">
        <f t="shared" si="1"/>
        <v>108.5</v>
      </c>
      <c r="D27" s="37" t="s">
        <v>349</v>
      </c>
      <c r="E27" s="32" t="s">
        <v>180</v>
      </c>
      <c r="F27" s="32"/>
      <c r="G27" s="38">
        <f t="shared" si="2"/>
        <v>0.39713541666666663</v>
      </c>
      <c r="H27" s="38">
        <f t="shared" si="3"/>
        <v>0.4159722222222222</v>
      </c>
      <c r="I27" s="38">
        <f t="shared" si="4"/>
        <v>0.43749999999999994</v>
      </c>
      <c r="J27" s="38">
        <f t="shared" si="5"/>
        <v>0.46233974358974356</v>
      </c>
      <c r="K27" s="38">
        <f t="shared" si="6"/>
        <v>0.4913194444444444</v>
      </c>
      <c r="L27" s="18"/>
      <c r="M27" s="4"/>
      <c r="N27" s="4"/>
      <c r="O27" s="4"/>
    </row>
    <row r="28" spans="1:15" ht="12.75">
      <c r="A28" s="99">
        <v>2</v>
      </c>
      <c r="B28" s="28">
        <f>SUM(B27-A28)</f>
        <v>76.5</v>
      </c>
      <c r="C28" s="28">
        <f>SUM(C27+A28)</f>
        <v>110.5</v>
      </c>
      <c r="D28" s="207" t="s">
        <v>810</v>
      </c>
      <c r="E28" s="32" t="s">
        <v>811</v>
      </c>
      <c r="F28" s="32"/>
      <c r="G28" s="38">
        <f>SUM($G$9+$O$3*C28)</f>
        <v>0.40234374999999994</v>
      </c>
      <c r="H28" s="38">
        <f>SUM($H$9+$P$3*C28)</f>
        <v>0.4215277777777777</v>
      </c>
      <c r="I28" s="38">
        <f>SUM($I$9+$Q$3*C28)</f>
        <v>0.44345238095238093</v>
      </c>
      <c r="J28" s="38">
        <f>SUM($J$9+$R$3*C28)</f>
        <v>0.46874999999999994</v>
      </c>
      <c r="K28" s="38">
        <f>SUM($K$9+$S$3*C28)</f>
        <v>0.49826388888888884</v>
      </c>
      <c r="L28" s="18"/>
      <c r="M28" s="4"/>
      <c r="N28" s="4"/>
      <c r="O28" s="4"/>
    </row>
    <row r="29" spans="1:15" ht="12.75">
      <c r="A29" s="99">
        <v>3.5</v>
      </c>
      <c r="B29" s="28">
        <f>SUM(B28-A29)</f>
        <v>73</v>
      </c>
      <c r="C29" s="28">
        <f>SUM(C28+A29)</f>
        <v>114</v>
      </c>
      <c r="D29" s="34" t="s">
        <v>350</v>
      </c>
      <c r="E29" s="32" t="s">
        <v>351</v>
      </c>
      <c r="F29" s="32"/>
      <c r="G29" s="38">
        <f>SUM($G$9+$O$3*C29)</f>
        <v>0.4114583333333333</v>
      </c>
      <c r="H29" s="38">
        <f>SUM($H$9+$P$3*C29)</f>
        <v>0.43124999999999997</v>
      </c>
      <c r="I29" s="38">
        <f>SUM($I$9+$Q$3*C29)</f>
        <v>0.45386904761904756</v>
      </c>
      <c r="J29" s="38">
        <f>SUM($J$9+$R$3*C29)</f>
        <v>0.4799679487179487</v>
      </c>
      <c r="K29" s="38">
        <f>SUM($K$9+$S$3*C29)</f>
        <v>0.5104166666666666</v>
      </c>
      <c r="L29" s="18"/>
      <c r="M29" s="4"/>
      <c r="N29" s="4"/>
      <c r="O29" s="4"/>
    </row>
    <row r="30" spans="1:11" s="4" customFormat="1" ht="12.75">
      <c r="A30" s="28"/>
      <c r="B30" s="28"/>
      <c r="C30" s="28"/>
      <c r="D30" s="31" t="s">
        <v>87</v>
      </c>
      <c r="E30" s="29"/>
      <c r="F30" s="29"/>
      <c r="G30" s="38"/>
      <c r="H30" s="38"/>
      <c r="I30" s="38"/>
      <c r="J30" s="38"/>
      <c r="K30" s="38"/>
    </row>
    <row r="31" spans="1:13" ht="12.75">
      <c r="A31" s="99">
        <v>0</v>
      </c>
      <c r="B31" s="28">
        <f>B29</f>
        <v>73</v>
      </c>
      <c r="C31" s="28">
        <f>C29</f>
        <v>114</v>
      </c>
      <c r="D31" s="34" t="s">
        <v>350</v>
      </c>
      <c r="E31" s="32" t="s">
        <v>351</v>
      </c>
      <c r="F31" s="32"/>
      <c r="G31" s="35">
        <f>$L$6</f>
        <v>0.4895833333333333</v>
      </c>
      <c r="H31" s="35">
        <f>$L$6</f>
        <v>0.4895833333333333</v>
      </c>
      <c r="I31" s="35">
        <f>$L$6</f>
        <v>0.4895833333333333</v>
      </c>
      <c r="J31" s="35">
        <f>$M$6</f>
        <v>0.4895833333333333</v>
      </c>
      <c r="K31" s="35">
        <f>$M$6</f>
        <v>0.4895833333333333</v>
      </c>
      <c r="L31" s="85">
        <f>L30+A31</f>
        <v>0</v>
      </c>
      <c r="M31" s="4"/>
    </row>
    <row r="32" spans="1:13" ht="12.75">
      <c r="A32" s="99">
        <v>0.5</v>
      </c>
      <c r="B32" s="28">
        <f aca="true" t="shared" si="7" ref="B32:B46">SUM(B31-A32)</f>
        <v>72.5</v>
      </c>
      <c r="C32" s="28">
        <f aca="true" t="shared" si="8" ref="C32:C46">SUM(C31+A32)</f>
        <v>114.5</v>
      </c>
      <c r="D32" s="39" t="s">
        <v>352</v>
      </c>
      <c r="E32" s="43" t="s">
        <v>243</v>
      </c>
      <c r="F32" s="32"/>
      <c r="G32" s="38">
        <f>SUM($G$31+$O$3*L32)</f>
        <v>0.49088541666666663</v>
      </c>
      <c r="H32" s="38">
        <f>SUM($H$31+$P$3*L32)</f>
        <v>0.4909722222222222</v>
      </c>
      <c r="I32" s="38">
        <f>SUM($I$31+$Q$3*L32)</f>
        <v>0.49107142857142855</v>
      </c>
      <c r="J32" s="38">
        <f>SUM($J$31+$R$3*L32)</f>
        <v>0.4911858974358974</v>
      </c>
      <c r="K32" s="38">
        <f>SUM($K$31+$S$3*L32)</f>
        <v>0.4913194444444444</v>
      </c>
      <c r="L32" s="85">
        <f>L31+A32</f>
        <v>0.5</v>
      </c>
      <c r="M32" s="4"/>
    </row>
    <row r="33" spans="1:13" ht="12.75">
      <c r="A33" s="99">
        <v>8</v>
      </c>
      <c r="B33" s="28">
        <f t="shared" si="7"/>
        <v>64.5</v>
      </c>
      <c r="C33" s="28">
        <f t="shared" si="8"/>
        <v>122.5</v>
      </c>
      <c r="D33" s="37" t="s">
        <v>353</v>
      </c>
      <c r="E33" s="32" t="s">
        <v>340</v>
      </c>
      <c r="F33" s="32"/>
      <c r="G33" s="38">
        <f>SUM($G$31+$O$3*L33)</f>
        <v>0.51171875</v>
      </c>
      <c r="H33" s="38">
        <f>SUM($H$31+$P$3*L33)</f>
        <v>0.5131944444444444</v>
      </c>
      <c r="I33" s="38">
        <f>SUM($I$31+$Q$3*L33)</f>
        <v>0.5148809523809523</v>
      </c>
      <c r="J33" s="38">
        <f>SUM($J$31+$R$3*L33)</f>
        <v>0.516826923076923</v>
      </c>
      <c r="K33" s="38">
        <f>SUM($K$31+$S$3*L33)</f>
        <v>0.5190972222222222</v>
      </c>
      <c r="L33" s="85">
        <f>L32+A33</f>
        <v>8.5</v>
      </c>
      <c r="M33" s="4"/>
    </row>
    <row r="34" spans="1:13" ht="12.75">
      <c r="A34" s="99">
        <v>5</v>
      </c>
      <c r="B34" s="28">
        <f t="shared" si="7"/>
        <v>59.5</v>
      </c>
      <c r="C34" s="28">
        <f t="shared" si="8"/>
        <v>127.5</v>
      </c>
      <c r="D34" s="37" t="s">
        <v>354</v>
      </c>
      <c r="E34" s="32" t="s">
        <v>355</v>
      </c>
      <c r="F34" s="32"/>
      <c r="G34" s="38">
        <f aca="true" t="shared" si="9" ref="G34:G46">SUM($G$31+$O$3*L34)</f>
        <v>0.5247395833333333</v>
      </c>
      <c r="H34" s="38">
        <f aca="true" t="shared" si="10" ref="H34:H46">SUM($H$31+$P$3*L34)</f>
        <v>0.5270833333333333</v>
      </c>
      <c r="I34" s="38">
        <f aca="true" t="shared" si="11" ref="I34:I46">SUM($I$31+$Q$3*L34)</f>
        <v>0.5297619047619048</v>
      </c>
      <c r="J34" s="38">
        <f aca="true" t="shared" si="12" ref="J34:J46">SUM($J$31+$R$3*L34)</f>
        <v>0.5328525641025641</v>
      </c>
      <c r="K34" s="38">
        <f aca="true" t="shared" si="13" ref="K34:K46">SUM($K$31+$S$3*L34)</f>
        <v>0.5364583333333333</v>
      </c>
      <c r="L34" s="85">
        <f aca="true" t="shared" si="14" ref="L34:L46">L33+A34</f>
        <v>13.5</v>
      </c>
      <c r="M34" s="4"/>
    </row>
    <row r="35" spans="1:13" ht="12.75">
      <c r="A35" s="99">
        <v>8</v>
      </c>
      <c r="B35" s="28">
        <f t="shared" si="7"/>
        <v>51.5</v>
      </c>
      <c r="C35" s="28">
        <f t="shared" si="8"/>
        <v>135.5</v>
      </c>
      <c r="D35" s="39" t="s">
        <v>356</v>
      </c>
      <c r="E35" s="29"/>
      <c r="F35" s="32">
        <v>267</v>
      </c>
      <c r="G35" s="38">
        <f t="shared" si="9"/>
        <v>0.5455729166666666</v>
      </c>
      <c r="H35" s="38">
        <f t="shared" si="10"/>
        <v>0.5493055555555555</v>
      </c>
      <c r="I35" s="38">
        <f t="shared" si="11"/>
        <v>0.5535714285714286</v>
      </c>
      <c r="J35" s="38">
        <f t="shared" si="12"/>
        <v>0.5584935897435898</v>
      </c>
      <c r="K35" s="38">
        <f t="shared" si="13"/>
        <v>0.564236111111111</v>
      </c>
      <c r="L35" s="85">
        <f t="shared" si="14"/>
        <v>21.5</v>
      </c>
      <c r="M35" s="4"/>
    </row>
    <row r="36" spans="1:13" ht="12.75">
      <c r="A36" s="99">
        <v>0.5</v>
      </c>
      <c r="B36" s="28">
        <f t="shared" si="7"/>
        <v>51</v>
      </c>
      <c r="C36" s="28">
        <f t="shared" si="8"/>
        <v>136</v>
      </c>
      <c r="D36" s="44" t="s">
        <v>357</v>
      </c>
      <c r="E36" s="43" t="s">
        <v>358</v>
      </c>
      <c r="F36" s="32"/>
      <c r="G36" s="38">
        <f t="shared" si="9"/>
        <v>0.546875</v>
      </c>
      <c r="H36" s="38">
        <f t="shared" si="10"/>
        <v>0.5506944444444444</v>
      </c>
      <c r="I36" s="38">
        <f t="shared" si="11"/>
        <v>0.5550595238095237</v>
      </c>
      <c r="J36" s="38">
        <f t="shared" si="12"/>
        <v>0.5600961538461539</v>
      </c>
      <c r="K36" s="38">
        <f t="shared" si="13"/>
        <v>0.5659722222222222</v>
      </c>
      <c r="L36" s="85">
        <f t="shared" si="14"/>
        <v>22</v>
      </c>
      <c r="M36" s="4"/>
    </row>
    <row r="37" spans="1:13" ht="12.75">
      <c r="A37" s="99">
        <v>6</v>
      </c>
      <c r="B37" s="28">
        <f t="shared" si="7"/>
        <v>45</v>
      </c>
      <c r="C37" s="28">
        <f t="shared" si="8"/>
        <v>142</v>
      </c>
      <c r="D37" s="37" t="s">
        <v>359</v>
      </c>
      <c r="E37" s="32" t="s">
        <v>187</v>
      </c>
      <c r="F37" s="32"/>
      <c r="G37" s="38">
        <f t="shared" si="9"/>
        <v>0.5625</v>
      </c>
      <c r="H37" s="38">
        <f t="shared" si="10"/>
        <v>0.5673611111111111</v>
      </c>
      <c r="I37" s="38">
        <f t="shared" si="11"/>
        <v>0.5729166666666666</v>
      </c>
      <c r="J37" s="38">
        <f t="shared" si="12"/>
        <v>0.579326923076923</v>
      </c>
      <c r="K37" s="38">
        <f t="shared" si="13"/>
        <v>0.5868055555555556</v>
      </c>
      <c r="L37" s="85">
        <f t="shared" si="14"/>
        <v>28</v>
      </c>
      <c r="M37" s="4"/>
    </row>
    <row r="38" spans="1:13" ht="12.75">
      <c r="A38" s="99">
        <v>9</v>
      </c>
      <c r="B38" s="28">
        <f t="shared" si="7"/>
        <v>36</v>
      </c>
      <c r="C38" s="28">
        <f t="shared" si="8"/>
        <v>151</v>
      </c>
      <c r="D38" s="207" t="s">
        <v>796</v>
      </c>
      <c r="E38" s="32" t="s">
        <v>137</v>
      </c>
      <c r="F38" s="32"/>
      <c r="G38" s="38">
        <f t="shared" si="9"/>
        <v>0.5859375</v>
      </c>
      <c r="H38" s="38">
        <f t="shared" si="10"/>
        <v>0.5923611111111111</v>
      </c>
      <c r="I38" s="38">
        <f t="shared" si="11"/>
        <v>0.5997023809523809</v>
      </c>
      <c r="J38" s="38">
        <f t="shared" si="12"/>
        <v>0.6081730769230769</v>
      </c>
      <c r="K38" s="38">
        <f t="shared" si="13"/>
        <v>0.6180555555555556</v>
      </c>
      <c r="L38" s="85">
        <f t="shared" si="14"/>
        <v>37</v>
      </c>
      <c r="M38" s="4"/>
    </row>
    <row r="39" spans="1:13" ht="12.75">
      <c r="A39" s="99">
        <v>8</v>
      </c>
      <c r="B39" s="28">
        <f t="shared" si="7"/>
        <v>28</v>
      </c>
      <c r="C39" s="28">
        <f t="shared" si="8"/>
        <v>159</v>
      </c>
      <c r="D39" s="207" t="s">
        <v>795</v>
      </c>
      <c r="E39" s="32" t="s">
        <v>137</v>
      </c>
      <c r="F39" s="32">
        <v>381</v>
      </c>
      <c r="G39" s="38">
        <f t="shared" si="9"/>
        <v>0.6067708333333333</v>
      </c>
      <c r="H39" s="38">
        <f t="shared" si="10"/>
        <v>0.6145833333333333</v>
      </c>
      <c r="I39" s="38">
        <f t="shared" si="11"/>
        <v>0.6235119047619048</v>
      </c>
      <c r="J39" s="38">
        <f t="shared" si="12"/>
        <v>0.6338141025641025</v>
      </c>
      <c r="K39" s="38">
        <f t="shared" si="13"/>
        <v>0.6458333333333333</v>
      </c>
      <c r="L39" s="85">
        <f t="shared" si="14"/>
        <v>45</v>
      </c>
      <c r="M39" s="4"/>
    </row>
    <row r="40" spans="1:13" ht="12.75">
      <c r="A40" s="99">
        <v>4</v>
      </c>
      <c r="B40" s="28">
        <f t="shared" si="7"/>
        <v>24</v>
      </c>
      <c r="C40" s="28">
        <f t="shared" si="8"/>
        <v>163</v>
      </c>
      <c r="D40" s="207" t="s">
        <v>797</v>
      </c>
      <c r="E40" s="32" t="s">
        <v>361</v>
      </c>
      <c r="F40" s="32">
        <v>260</v>
      </c>
      <c r="G40" s="38">
        <f t="shared" si="9"/>
        <v>0.6171875</v>
      </c>
      <c r="H40" s="38">
        <f t="shared" si="10"/>
        <v>0.6256944444444444</v>
      </c>
      <c r="I40" s="38">
        <f t="shared" si="11"/>
        <v>0.6354166666666666</v>
      </c>
      <c r="J40" s="38">
        <f t="shared" si="12"/>
        <v>0.6466346153846154</v>
      </c>
      <c r="K40" s="38">
        <f t="shared" si="13"/>
        <v>0.6597222222222222</v>
      </c>
      <c r="L40" s="85">
        <f t="shared" si="14"/>
        <v>49</v>
      </c>
      <c r="M40" s="4"/>
    </row>
    <row r="41" spans="1:13" ht="12.75">
      <c r="A41" s="99">
        <v>9.5</v>
      </c>
      <c r="B41" s="28">
        <f t="shared" si="7"/>
        <v>14.5</v>
      </c>
      <c r="C41" s="28">
        <f t="shared" si="8"/>
        <v>172.5</v>
      </c>
      <c r="D41" s="37" t="s">
        <v>362</v>
      </c>
      <c r="E41" s="32" t="s">
        <v>363</v>
      </c>
      <c r="F41" s="32"/>
      <c r="G41" s="38">
        <f t="shared" si="9"/>
        <v>0.6419270833333333</v>
      </c>
      <c r="H41" s="38">
        <f t="shared" si="10"/>
        <v>0.6520833333333333</v>
      </c>
      <c r="I41" s="38">
        <f t="shared" si="11"/>
        <v>0.6636904761904762</v>
      </c>
      <c r="J41" s="38">
        <f t="shared" si="12"/>
        <v>0.6770833333333333</v>
      </c>
      <c r="K41" s="38">
        <f t="shared" si="13"/>
        <v>0.6927083333333333</v>
      </c>
      <c r="L41" s="85">
        <f t="shared" si="14"/>
        <v>58.5</v>
      </c>
      <c r="M41" s="4"/>
    </row>
    <row r="42" spans="1:13" ht="12.75">
      <c r="A42" s="99">
        <v>6.5</v>
      </c>
      <c r="B42" s="28">
        <f t="shared" si="7"/>
        <v>8</v>
      </c>
      <c r="C42" s="28">
        <f t="shared" si="8"/>
        <v>179</v>
      </c>
      <c r="D42" s="37" t="s">
        <v>364</v>
      </c>
      <c r="E42" s="32" t="s">
        <v>365</v>
      </c>
      <c r="F42" s="32">
        <v>133</v>
      </c>
      <c r="G42" s="38">
        <f t="shared" si="9"/>
        <v>0.6588541666666666</v>
      </c>
      <c r="H42" s="38">
        <f t="shared" si="10"/>
        <v>0.6701388888888888</v>
      </c>
      <c r="I42" s="38">
        <f t="shared" si="11"/>
        <v>0.6830357142857142</v>
      </c>
      <c r="J42" s="38">
        <f t="shared" si="12"/>
        <v>0.6979166666666666</v>
      </c>
      <c r="K42" s="38">
        <f t="shared" si="13"/>
        <v>0.7152777777777777</v>
      </c>
      <c r="L42" s="85">
        <f t="shared" si="14"/>
        <v>65</v>
      </c>
      <c r="M42" s="84"/>
    </row>
    <row r="43" spans="1:13" ht="12.75">
      <c r="A43" s="99">
        <v>0.5</v>
      </c>
      <c r="B43" s="28">
        <f t="shared" si="7"/>
        <v>7.5</v>
      </c>
      <c r="C43" s="28">
        <f t="shared" si="8"/>
        <v>179.5</v>
      </c>
      <c r="D43" s="207" t="s">
        <v>798</v>
      </c>
      <c r="E43" s="32" t="s">
        <v>799</v>
      </c>
      <c r="F43" s="32"/>
      <c r="G43" s="38">
        <f t="shared" si="9"/>
        <v>0.66015625</v>
      </c>
      <c r="H43" s="38">
        <f t="shared" si="10"/>
        <v>0.6715277777777777</v>
      </c>
      <c r="I43" s="38">
        <f t="shared" si="11"/>
        <v>0.6845238095238095</v>
      </c>
      <c r="J43" s="38">
        <f t="shared" si="12"/>
        <v>0.6995192307692307</v>
      </c>
      <c r="K43" s="38">
        <f t="shared" si="13"/>
        <v>0.7170138888888888</v>
      </c>
      <c r="L43" s="85">
        <f t="shared" si="14"/>
        <v>65.5</v>
      </c>
      <c r="M43" s="84"/>
    </row>
    <row r="44" spans="1:13" ht="12.75">
      <c r="A44" s="99">
        <v>3</v>
      </c>
      <c r="B44" s="28">
        <f t="shared" si="7"/>
        <v>4.5</v>
      </c>
      <c r="C44" s="28">
        <f t="shared" si="8"/>
        <v>182.5</v>
      </c>
      <c r="D44" s="207" t="s">
        <v>800</v>
      </c>
      <c r="E44" s="32" t="s">
        <v>366</v>
      </c>
      <c r="F44" s="32"/>
      <c r="G44" s="38">
        <f t="shared" si="9"/>
        <v>0.66796875</v>
      </c>
      <c r="H44" s="38">
        <f t="shared" si="10"/>
        <v>0.679861111111111</v>
      </c>
      <c r="I44" s="38">
        <f t="shared" si="11"/>
        <v>0.6934523809523809</v>
      </c>
      <c r="J44" s="38">
        <f t="shared" si="12"/>
        <v>0.7091346153846154</v>
      </c>
      <c r="K44" s="38">
        <f t="shared" si="13"/>
        <v>0.7274305555555556</v>
      </c>
      <c r="L44" s="85">
        <f t="shared" si="14"/>
        <v>68.5</v>
      </c>
      <c r="M44" s="84"/>
    </row>
    <row r="45" spans="1:13" ht="12.75">
      <c r="A45" s="99">
        <v>1.5</v>
      </c>
      <c r="B45" s="28">
        <f t="shared" si="7"/>
        <v>3</v>
      </c>
      <c r="C45" s="28">
        <f t="shared" si="8"/>
        <v>184</v>
      </c>
      <c r="D45" s="37" t="s">
        <v>367</v>
      </c>
      <c r="E45" s="32" t="s">
        <v>368</v>
      </c>
      <c r="F45" s="32"/>
      <c r="G45" s="38">
        <f t="shared" si="9"/>
        <v>0.671875</v>
      </c>
      <c r="H45" s="38">
        <f t="shared" si="10"/>
        <v>0.6840277777777777</v>
      </c>
      <c r="I45" s="38">
        <f t="shared" si="11"/>
        <v>0.6979166666666666</v>
      </c>
      <c r="J45" s="38">
        <f t="shared" si="12"/>
        <v>0.7139423076923077</v>
      </c>
      <c r="K45" s="38">
        <f t="shared" si="13"/>
        <v>0.7326388888888888</v>
      </c>
      <c r="L45" s="85">
        <f t="shared" si="14"/>
        <v>70</v>
      </c>
      <c r="M45" s="4"/>
    </row>
    <row r="46" spans="1:13" ht="12.75">
      <c r="A46" s="99">
        <v>3</v>
      </c>
      <c r="B46" s="28">
        <f t="shared" si="7"/>
        <v>0</v>
      </c>
      <c r="C46" s="28">
        <f t="shared" si="8"/>
        <v>187</v>
      </c>
      <c r="D46" s="34" t="s">
        <v>369</v>
      </c>
      <c r="E46" s="32" t="s">
        <v>368</v>
      </c>
      <c r="F46" s="32">
        <v>145</v>
      </c>
      <c r="G46" s="38">
        <f t="shared" si="9"/>
        <v>0.6796875</v>
      </c>
      <c r="H46" s="38">
        <f t="shared" si="10"/>
        <v>0.6923611111111111</v>
      </c>
      <c r="I46" s="38">
        <f t="shared" si="11"/>
        <v>0.706845238095238</v>
      </c>
      <c r="J46" s="38">
        <f t="shared" si="12"/>
        <v>0.7235576923076923</v>
      </c>
      <c r="K46" s="38">
        <f t="shared" si="13"/>
        <v>0.7430555555555556</v>
      </c>
      <c r="L46" s="85">
        <f t="shared" si="14"/>
        <v>73</v>
      </c>
      <c r="M46" s="4"/>
    </row>
    <row r="47" spans="1:13" ht="12.75">
      <c r="A47" s="28"/>
      <c r="B47" s="28"/>
      <c r="C47" s="28"/>
      <c r="D47" s="41"/>
      <c r="E47" s="29"/>
      <c r="F47" s="29"/>
      <c r="G47" s="38"/>
      <c r="H47" s="38"/>
      <c r="I47" s="38"/>
      <c r="J47" s="38"/>
      <c r="K47" s="38"/>
      <c r="L47" s="46"/>
      <c r="M47" s="4"/>
    </row>
    <row r="48" spans="1:13" ht="12.75">
      <c r="A48" s="28"/>
      <c r="B48" s="28"/>
      <c r="C48" s="28"/>
      <c r="D48" s="41"/>
      <c r="E48" s="29"/>
      <c r="F48" s="29"/>
      <c r="G48" s="38"/>
      <c r="H48" s="38"/>
      <c r="I48" s="38"/>
      <c r="J48" s="38"/>
      <c r="K48" s="38"/>
      <c r="L48" s="46"/>
      <c r="M48" s="4"/>
    </row>
    <row r="49" spans="1:13" ht="12.75">
      <c r="A49" s="28"/>
      <c r="B49" s="28"/>
      <c r="C49" s="28"/>
      <c r="D49" s="41"/>
      <c r="E49" s="29"/>
      <c r="F49" s="29"/>
      <c r="G49" s="38"/>
      <c r="H49" s="38"/>
      <c r="I49" s="38"/>
      <c r="J49" s="38"/>
      <c r="K49" s="38"/>
      <c r="L49" s="46"/>
      <c r="M49" s="4"/>
    </row>
    <row r="50" spans="1:13" ht="12.75">
      <c r="A50" s="28"/>
      <c r="B50" s="28"/>
      <c r="C50" s="28"/>
      <c r="D50" s="41"/>
      <c r="E50" s="29"/>
      <c r="F50" s="29"/>
      <c r="G50" s="38"/>
      <c r="H50" s="38"/>
      <c r="I50" s="38"/>
      <c r="J50" s="38"/>
      <c r="K50" s="38"/>
      <c r="L50" s="46"/>
      <c r="M50" s="4"/>
    </row>
    <row r="51" spans="1:13" ht="12.75">
      <c r="A51" s="28"/>
      <c r="B51" s="28"/>
      <c r="C51" s="28"/>
      <c r="D51" s="41"/>
      <c r="E51" s="29"/>
      <c r="F51" s="29"/>
      <c r="G51" s="38"/>
      <c r="H51" s="38"/>
      <c r="I51" s="38"/>
      <c r="J51" s="38"/>
      <c r="K51" s="38"/>
      <c r="L51" s="46"/>
      <c r="M51" s="4"/>
    </row>
    <row r="52" spans="1:13" ht="12.75">
      <c r="A52" s="28"/>
      <c r="B52" s="28"/>
      <c r="C52" s="28"/>
      <c r="D52" s="41"/>
      <c r="E52" s="29"/>
      <c r="F52" s="29"/>
      <c r="G52" s="38"/>
      <c r="H52" s="38"/>
      <c r="I52" s="38"/>
      <c r="J52" s="38"/>
      <c r="K52" s="38"/>
      <c r="L52" s="46"/>
      <c r="M52" s="4"/>
    </row>
    <row r="53" spans="1:13" ht="12.75">
      <c r="A53" s="28"/>
      <c r="B53" s="28"/>
      <c r="C53" s="28"/>
      <c r="D53" s="41"/>
      <c r="E53" s="29"/>
      <c r="F53" s="29"/>
      <c r="G53" s="38"/>
      <c r="H53" s="38"/>
      <c r="I53" s="38"/>
      <c r="J53" s="38"/>
      <c r="K53" s="38"/>
      <c r="L53" s="46"/>
      <c r="M53" s="4"/>
    </row>
    <row r="54" spans="1:13" ht="12.75">
      <c r="A54" s="28"/>
      <c r="B54" s="28"/>
      <c r="C54" s="28"/>
      <c r="D54" s="41"/>
      <c r="E54" s="29"/>
      <c r="F54" s="29"/>
      <c r="G54" s="38"/>
      <c r="H54" s="38"/>
      <c r="I54" s="38"/>
      <c r="J54" s="38"/>
      <c r="K54" s="38"/>
      <c r="L54" s="46"/>
      <c r="M54" s="4"/>
    </row>
    <row r="55" spans="1:13" ht="12.75">
      <c r="A55" s="28"/>
      <c r="B55" s="28"/>
      <c r="C55" s="28"/>
      <c r="D55" s="41"/>
      <c r="E55" s="29"/>
      <c r="F55" s="29"/>
      <c r="G55" s="38"/>
      <c r="H55" s="38"/>
      <c r="I55" s="38"/>
      <c r="J55" s="38"/>
      <c r="K55" s="38"/>
      <c r="L55" s="46"/>
      <c r="M55" s="4"/>
    </row>
    <row r="56" spans="1:13" ht="12.75">
      <c r="A56" s="28"/>
      <c r="B56" s="28"/>
      <c r="C56" s="28"/>
      <c r="D56" s="41"/>
      <c r="E56" s="29"/>
      <c r="F56" s="29"/>
      <c r="G56" s="38"/>
      <c r="H56" s="38"/>
      <c r="I56" s="38"/>
      <c r="J56" s="38"/>
      <c r="K56" s="38"/>
      <c r="L56" s="46"/>
      <c r="M56" s="4"/>
    </row>
    <row r="57" spans="2:11" ht="12.75">
      <c r="B57" s="88"/>
      <c r="C57" s="88"/>
      <c r="D57" s="93"/>
      <c r="E57" s="33"/>
      <c r="F57" s="33"/>
      <c r="G57" s="33"/>
      <c r="H57" s="94"/>
      <c r="I57" s="94"/>
      <c r="J57" s="94"/>
      <c r="K57" s="80"/>
    </row>
    <row r="58" spans="2:11" ht="12.75">
      <c r="B58" s="10"/>
      <c r="C58" s="88"/>
      <c r="D58" s="93"/>
      <c r="E58" s="33"/>
      <c r="F58" s="33"/>
      <c r="G58" s="33"/>
      <c r="H58" s="94"/>
      <c r="I58" s="94"/>
      <c r="J58" s="94"/>
      <c r="K58" s="80"/>
    </row>
    <row r="59" spans="3:10" ht="12.75">
      <c r="C59" s="88"/>
      <c r="D59" s="93"/>
      <c r="E59" s="33"/>
      <c r="F59" s="33"/>
      <c r="G59" s="33"/>
      <c r="H59" s="94"/>
      <c r="I59" s="94"/>
      <c r="J59" s="94"/>
    </row>
    <row r="60" spans="2:10" ht="12.75">
      <c r="B60" s="10"/>
      <c r="C60" s="88"/>
      <c r="D60" s="93"/>
      <c r="E60" s="33"/>
      <c r="F60" s="33"/>
      <c r="G60" s="33"/>
      <c r="H60" s="94"/>
      <c r="I60" s="94"/>
      <c r="J60" s="94"/>
    </row>
    <row r="61" spans="2:10" ht="12.75">
      <c r="B61" s="88"/>
      <c r="C61" s="88"/>
      <c r="D61" s="93"/>
      <c r="E61" s="33"/>
      <c r="F61" s="33"/>
      <c r="G61" s="33"/>
      <c r="H61" s="94"/>
      <c r="I61" s="94"/>
      <c r="J61" s="94"/>
    </row>
    <row r="62" spans="2:10" ht="12.75">
      <c r="B62" s="88"/>
      <c r="C62" s="88"/>
      <c r="D62" s="93"/>
      <c r="E62" s="33"/>
      <c r="F62" s="33"/>
      <c r="G62" s="33"/>
      <c r="H62" s="94"/>
      <c r="I62" s="94"/>
      <c r="J62" s="94"/>
    </row>
    <row r="63" spans="2:10" ht="12.75">
      <c r="B63" s="88"/>
      <c r="C63" s="88"/>
      <c r="D63" s="93"/>
      <c r="E63" s="33"/>
      <c r="F63" s="33"/>
      <c r="G63" s="33"/>
      <c r="H63" s="94"/>
      <c r="I63" s="94"/>
      <c r="J63" s="94"/>
    </row>
    <row r="64" spans="2:10" ht="12.75">
      <c r="B64" s="88"/>
      <c r="C64" s="88"/>
      <c r="D64" s="97"/>
      <c r="E64" s="33"/>
      <c r="F64" s="90"/>
      <c r="G64" s="33"/>
      <c r="H64" s="94"/>
      <c r="I64" s="94"/>
      <c r="J64" s="94"/>
    </row>
    <row r="65" spans="2:10" ht="12.75">
      <c r="B65" s="17"/>
      <c r="C65" s="17"/>
      <c r="D65" s="54"/>
      <c r="E65" s="10"/>
      <c r="F65" s="10"/>
      <c r="G65" s="10"/>
      <c r="H65" s="55"/>
      <c r="I65" s="55"/>
      <c r="J65" s="55"/>
    </row>
    <row r="66" spans="2:10" ht="12.75">
      <c r="B66" s="17"/>
      <c r="C66" s="17"/>
      <c r="D66" s="54"/>
      <c r="E66" s="10"/>
      <c r="F66" s="10"/>
      <c r="G66" s="10"/>
      <c r="H66" s="55"/>
      <c r="I66" s="55"/>
      <c r="J66" s="55"/>
    </row>
    <row r="67" spans="2:10" ht="12.75">
      <c r="B67" s="10"/>
      <c r="C67" s="17"/>
      <c r="D67" s="54"/>
      <c r="E67" s="10"/>
      <c r="F67" s="10"/>
      <c r="G67" s="10"/>
      <c r="H67" s="55"/>
      <c r="I67" s="55"/>
      <c r="J67" s="55"/>
    </row>
    <row r="69" spans="2:10" ht="12.75">
      <c r="B69" s="17"/>
      <c r="C69" s="17"/>
      <c r="D69" s="51"/>
      <c r="E69" s="10"/>
      <c r="F69" s="10"/>
      <c r="G69" s="10"/>
      <c r="H69" s="55"/>
      <c r="I69" s="55"/>
      <c r="J69" s="55"/>
    </row>
    <row r="70" spans="2:10" ht="12.75">
      <c r="B70" s="17"/>
      <c r="C70" s="17"/>
      <c r="D70" s="54"/>
      <c r="E70" s="10"/>
      <c r="F70" s="10"/>
      <c r="G70" s="10"/>
      <c r="H70" s="55"/>
      <c r="I70" s="55"/>
      <c r="J70" s="55"/>
    </row>
    <row r="71" spans="2:10" ht="12.75">
      <c r="B71" s="17"/>
      <c r="C71" s="17"/>
      <c r="D71" s="54"/>
      <c r="E71" s="10"/>
      <c r="F71" s="10"/>
      <c r="G71" s="10"/>
      <c r="H71" s="55"/>
      <c r="I71" s="55"/>
      <c r="J71" s="55"/>
    </row>
    <row r="72" spans="2:10" ht="12.75">
      <c r="B72" s="17"/>
      <c r="C72" s="17"/>
      <c r="D72" s="54"/>
      <c r="E72" s="10"/>
      <c r="F72" s="10"/>
      <c r="G72" s="10"/>
      <c r="H72" s="55"/>
      <c r="I72" s="55"/>
      <c r="J72" s="55"/>
    </row>
    <row r="73" spans="2:10" ht="12.75">
      <c r="B73" s="17"/>
      <c r="C73" s="17"/>
      <c r="D73" s="58"/>
      <c r="E73" s="10"/>
      <c r="F73" s="5"/>
      <c r="G73" s="10"/>
      <c r="H73" s="55"/>
      <c r="I73" s="55"/>
      <c r="J73" s="55"/>
    </row>
    <row r="74" spans="2:10" ht="12.75">
      <c r="B74" s="17"/>
      <c r="C74" s="17"/>
      <c r="D74" s="54"/>
      <c r="E74" s="10"/>
      <c r="F74" s="10"/>
      <c r="G74" s="10"/>
      <c r="H74" s="55"/>
      <c r="I74" s="55"/>
      <c r="J74" s="55"/>
    </row>
    <row r="75" spans="2:10" ht="12.75">
      <c r="B75" s="10"/>
      <c r="C75" s="17"/>
      <c r="D75" s="54"/>
      <c r="E75" s="10"/>
      <c r="F75" s="10"/>
      <c r="G75" s="10"/>
      <c r="H75" s="10"/>
      <c r="I75" s="10"/>
      <c r="J75" s="10"/>
    </row>
    <row r="76" spans="2:11" ht="12.75">
      <c r="B76" s="17"/>
      <c r="C76" s="17"/>
      <c r="D76" s="54"/>
      <c r="E76" s="10"/>
      <c r="F76" s="10"/>
      <c r="G76" s="10"/>
      <c r="H76" s="55"/>
      <c r="I76" s="55"/>
      <c r="J76" s="55"/>
      <c r="K76" s="80"/>
    </row>
    <row r="77" spans="2:11" ht="12.75">
      <c r="B77" s="17"/>
      <c r="C77" s="17"/>
      <c r="D77" s="58"/>
      <c r="E77" s="10"/>
      <c r="F77" s="5"/>
      <c r="G77" s="10"/>
      <c r="H77" s="55"/>
      <c r="I77" s="55"/>
      <c r="J77" s="55"/>
      <c r="K77" s="80"/>
    </row>
    <row r="78" spans="2:11" ht="12.75">
      <c r="B78" s="10"/>
      <c r="C78" s="10"/>
      <c r="D78" s="54"/>
      <c r="E78" s="10"/>
      <c r="F78" s="10"/>
      <c r="G78" s="10"/>
      <c r="H78" s="55"/>
      <c r="I78" s="55"/>
      <c r="J78" s="55"/>
      <c r="K78" s="80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&amp;L&amp;F   &amp;D  &amp;T&amp;R&amp;8Les communes en lettres majuscules sont des 
chefs-lieux de cantons, sous-préfectures ou préfectures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="75" zoomScaleNormal="75" zoomScalePageLayoutView="0" workbookViewId="0" topLeftCell="A1">
      <selection activeCell="A1" sqref="A1:K1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79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  <c r="M2" s="6"/>
      <c r="N2" s="11"/>
      <c r="O2" s="11"/>
      <c r="P2" s="5"/>
      <c r="Q2" s="5"/>
      <c r="R2" s="5"/>
      <c r="S2" s="12"/>
    </row>
    <row r="3" spans="1:19" ht="12.75">
      <c r="A3" s="211" t="s">
        <v>370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54"/>
    </row>
    <row r="5" spans="1:14" ht="12.75">
      <c r="A5" s="17"/>
      <c r="B5" s="10"/>
      <c r="C5" s="214" t="s">
        <v>371</v>
      </c>
      <c r="D5" s="214"/>
      <c r="E5" s="214"/>
      <c r="F5" s="214"/>
      <c r="G5" s="214"/>
      <c r="H5" s="17">
        <v>191.5</v>
      </c>
      <c r="I5" s="10" t="s">
        <v>8</v>
      </c>
      <c r="J5" s="10"/>
      <c r="K5" s="80"/>
      <c r="L5" s="18">
        <v>0.11458333333333333</v>
      </c>
      <c r="M5" s="18">
        <v>0.11458333333333333</v>
      </c>
      <c r="N5" s="3" t="s">
        <v>9</v>
      </c>
    </row>
    <row r="6" spans="1:14" ht="12.75">
      <c r="A6" s="19"/>
      <c r="B6" s="20" t="s">
        <v>8</v>
      </c>
      <c r="C6" s="81"/>
      <c r="D6" s="21" t="s">
        <v>10</v>
      </c>
      <c r="E6" s="22" t="s">
        <v>11</v>
      </c>
      <c r="F6" s="22" t="s">
        <v>12</v>
      </c>
      <c r="G6" s="213" t="s">
        <v>13</v>
      </c>
      <c r="H6" s="213"/>
      <c r="I6" s="213"/>
      <c r="J6" s="213"/>
      <c r="K6" s="213"/>
      <c r="L6" s="18">
        <v>0.4791666666666667</v>
      </c>
      <c r="M6" s="18">
        <v>0.4791666666666667</v>
      </c>
      <c r="N6" s="16" t="s">
        <v>14</v>
      </c>
    </row>
    <row r="7" spans="1:13" ht="12.75">
      <c r="A7" s="24" t="s">
        <v>15</v>
      </c>
      <c r="B7" s="25" t="s">
        <v>16</v>
      </c>
      <c r="C7" s="25" t="s">
        <v>17</v>
      </c>
      <c r="D7" s="102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  <c r="M7" s="4"/>
    </row>
    <row r="8" spans="1:15" ht="12.75">
      <c r="A8" s="28"/>
      <c r="B8" s="28"/>
      <c r="C8" s="28"/>
      <c r="D8" s="31" t="s">
        <v>372</v>
      </c>
      <c r="E8" s="32"/>
      <c r="F8" s="32"/>
      <c r="G8" s="29"/>
      <c r="H8" s="30"/>
      <c r="I8" s="30"/>
      <c r="J8" s="30"/>
      <c r="K8" s="30"/>
      <c r="L8" s="36"/>
      <c r="M8" s="4"/>
      <c r="N8" s="4"/>
      <c r="O8" s="4"/>
    </row>
    <row r="9" spans="1:15" ht="12.75">
      <c r="A9" s="99">
        <v>0</v>
      </c>
      <c r="B9" s="28">
        <f>$H$5</f>
        <v>191.5</v>
      </c>
      <c r="C9" s="28">
        <v>0</v>
      </c>
      <c r="D9" s="34" t="s">
        <v>815</v>
      </c>
      <c r="E9" s="32" t="s">
        <v>368</v>
      </c>
      <c r="F9" s="32">
        <v>145</v>
      </c>
      <c r="G9" s="35">
        <f>$L$5</f>
        <v>0.11458333333333333</v>
      </c>
      <c r="H9" s="35">
        <f>$L$5</f>
        <v>0.11458333333333333</v>
      </c>
      <c r="I9" s="35">
        <f>$L$5</f>
        <v>0.11458333333333333</v>
      </c>
      <c r="J9" s="35">
        <f>$M$5</f>
        <v>0.11458333333333333</v>
      </c>
      <c r="K9" s="35">
        <f>$M$5</f>
        <v>0.11458333333333333</v>
      </c>
      <c r="L9" s="36"/>
      <c r="M9" s="4"/>
      <c r="N9" s="4"/>
      <c r="O9" s="4"/>
    </row>
    <row r="10" spans="1:15" ht="12.75">
      <c r="A10" s="99">
        <v>3</v>
      </c>
      <c r="B10" s="28">
        <f aca="true" t="shared" si="0" ref="B10:B27">B9-A10</f>
        <v>188.5</v>
      </c>
      <c r="C10" s="28">
        <f aca="true" t="shared" si="1" ref="C10:C27">C9+A10</f>
        <v>3</v>
      </c>
      <c r="D10" s="37" t="s">
        <v>367</v>
      </c>
      <c r="E10" s="32" t="s">
        <v>368</v>
      </c>
      <c r="F10" s="32"/>
      <c r="G10" s="38">
        <f>SUM($G$9+$O$3*C10)</f>
        <v>0.12239583333333333</v>
      </c>
      <c r="H10" s="38">
        <f>SUM($H$9+$P$3*C10)</f>
        <v>0.12291666666666666</v>
      </c>
      <c r="I10" s="38">
        <f>SUM($I$9+$Q$3*C10)</f>
        <v>0.12351190476190475</v>
      </c>
      <c r="J10" s="38">
        <f>SUM($J$9+$R$3*C10)</f>
        <v>0.12419871794871795</v>
      </c>
      <c r="K10" s="38">
        <f>SUM($K$9+$S$3*C10)</f>
        <v>0.125</v>
      </c>
      <c r="L10" s="36"/>
      <c r="M10" s="4"/>
      <c r="N10" s="4"/>
      <c r="O10" s="4"/>
    </row>
    <row r="11" spans="1:15" ht="12.75">
      <c r="A11" s="99">
        <v>1.5</v>
      </c>
      <c r="B11" s="28">
        <f t="shared" si="0"/>
        <v>187</v>
      </c>
      <c r="C11" s="28">
        <f t="shared" si="1"/>
        <v>4.5</v>
      </c>
      <c r="D11" s="207" t="s">
        <v>816</v>
      </c>
      <c r="E11" s="32" t="s">
        <v>799</v>
      </c>
      <c r="F11" s="32"/>
      <c r="G11" s="38">
        <f>SUM($G$9+$O$3*C11)</f>
        <v>0.12630208333333331</v>
      </c>
      <c r="H11" s="38">
        <f>SUM($H$9+$P$3*C11)</f>
        <v>0.12708333333333333</v>
      </c>
      <c r="I11" s="38">
        <f>SUM($I$9+$Q$3*C11)</f>
        <v>0.12797619047619047</v>
      </c>
      <c r="J11" s="38">
        <f>SUM($J$9+$R$3*C11)</f>
        <v>0.12900641025641024</v>
      </c>
      <c r="K11" s="38">
        <f>SUM($K$9+$S$3*C11)</f>
        <v>0.13020833333333331</v>
      </c>
      <c r="L11" s="36"/>
      <c r="M11" s="4"/>
      <c r="N11" s="4"/>
      <c r="O11" s="4"/>
    </row>
    <row r="12" spans="1:15" ht="12.75">
      <c r="A12" s="99">
        <v>3.5</v>
      </c>
      <c r="B12" s="28">
        <f t="shared" si="0"/>
        <v>183.5</v>
      </c>
      <c r="C12" s="28">
        <f t="shared" si="1"/>
        <v>8</v>
      </c>
      <c r="D12" s="207" t="s">
        <v>817</v>
      </c>
      <c r="E12" s="32" t="s">
        <v>363</v>
      </c>
      <c r="F12" s="32"/>
      <c r="G12" s="38">
        <f>SUM($G$9+$O$3*C12)</f>
        <v>0.13541666666666666</v>
      </c>
      <c r="H12" s="38">
        <f>SUM($H$9+$P$3*C12)</f>
        <v>0.13680555555555554</v>
      </c>
      <c r="I12" s="38">
        <f>SUM($I$9+$Q$3*C12)</f>
        <v>0.13839285714285715</v>
      </c>
      <c r="J12" s="38">
        <f>SUM($J$9+$R$3*C12)</f>
        <v>0.14022435897435898</v>
      </c>
      <c r="K12" s="38">
        <f>SUM($K$9+$S$3*C12)</f>
        <v>0.1423611111111111</v>
      </c>
      <c r="L12" s="36"/>
      <c r="M12" s="4"/>
      <c r="N12" s="4"/>
      <c r="O12" s="4"/>
    </row>
    <row r="13" spans="1:15" ht="13.5" customHeight="1">
      <c r="A13" s="99">
        <v>14</v>
      </c>
      <c r="B13" s="28">
        <f t="shared" si="0"/>
        <v>169.5</v>
      </c>
      <c r="C13" s="28">
        <f t="shared" si="1"/>
        <v>22</v>
      </c>
      <c r="D13" s="37" t="s">
        <v>373</v>
      </c>
      <c r="E13" s="32" t="s">
        <v>363</v>
      </c>
      <c r="F13" s="32">
        <v>189</v>
      </c>
      <c r="G13" s="38">
        <f aca="true" t="shared" si="2" ref="G13:G27">SUM($G$9+$O$3*C13)</f>
        <v>0.171875</v>
      </c>
      <c r="H13" s="38">
        <f aca="true" t="shared" si="3" ref="H13:H27">SUM($H$9+$P$3*C13)</f>
        <v>0.17569444444444443</v>
      </c>
      <c r="I13" s="38">
        <f aca="true" t="shared" si="4" ref="I13:I27">SUM($I$9+$Q$3*C13)</f>
        <v>0.18005952380952378</v>
      </c>
      <c r="J13" s="38">
        <f aca="true" t="shared" si="5" ref="J13:J27">SUM($J$9+$R$3*C13)</f>
        <v>0.18509615384615385</v>
      </c>
      <c r="K13" s="38">
        <f aca="true" t="shared" si="6" ref="K13:K27">SUM($K$9+$S$3*C13)</f>
        <v>0.1909722222222222</v>
      </c>
      <c r="L13" s="36"/>
      <c r="M13" s="4"/>
      <c r="N13" s="4"/>
      <c r="O13" s="4"/>
    </row>
    <row r="14" spans="1:15" ht="13.5" customHeight="1">
      <c r="A14" s="99">
        <v>2.5</v>
      </c>
      <c r="B14" s="28">
        <f t="shared" si="0"/>
        <v>167</v>
      </c>
      <c r="C14" s="28">
        <f t="shared" si="1"/>
        <v>24.5</v>
      </c>
      <c r="D14" s="39" t="s">
        <v>374</v>
      </c>
      <c r="E14" s="32" t="s">
        <v>375</v>
      </c>
      <c r="F14" s="32"/>
      <c r="G14" s="38">
        <f t="shared" si="2"/>
        <v>0.17838541666666666</v>
      </c>
      <c r="H14" s="38">
        <f t="shared" si="3"/>
        <v>0.18263888888888888</v>
      </c>
      <c r="I14" s="38">
        <f t="shared" si="4"/>
        <v>0.1875</v>
      </c>
      <c r="J14" s="38">
        <f t="shared" si="5"/>
        <v>0.19310897435897434</v>
      </c>
      <c r="K14" s="38">
        <f t="shared" si="6"/>
        <v>0.19965277777777776</v>
      </c>
      <c r="L14" s="36"/>
      <c r="M14" s="4"/>
      <c r="N14" s="4"/>
      <c r="O14" s="4"/>
    </row>
    <row r="15" spans="1:15" ht="13.5" customHeight="1">
      <c r="A15" s="99">
        <v>7.5</v>
      </c>
      <c r="B15" s="28">
        <f t="shared" si="0"/>
        <v>159.5</v>
      </c>
      <c r="C15" s="28">
        <f t="shared" si="1"/>
        <v>32</v>
      </c>
      <c r="D15" s="39" t="s">
        <v>376</v>
      </c>
      <c r="E15" s="32"/>
      <c r="F15" s="32">
        <v>597</v>
      </c>
      <c r="G15" s="38">
        <f t="shared" si="2"/>
        <v>0.19791666666666666</v>
      </c>
      <c r="H15" s="38">
        <f t="shared" si="3"/>
        <v>0.20347222222222222</v>
      </c>
      <c r="I15" s="38">
        <f t="shared" si="4"/>
        <v>0.20982142857142855</v>
      </c>
      <c r="J15" s="38">
        <f t="shared" si="5"/>
        <v>0.2171474358974359</v>
      </c>
      <c r="K15" s="38">
        <f t="shared" si="6"/>
        <v>0.22569444444444442</v>
      </c>
      <c r="L15" s="36"/>
      <c r="M15" s="4"/>
      <c r="N15" s="4"/>
      <c r="O15" s="4"/>
    </row>
    <row r="16" spans="1:15" ht="12.75">
      <c r="A16" s="99">
        <v>0</v>
      </c>
      <c r="B16" s="28">
        <f t="shared" si="0"/>
        <v>159.5</v>
      </c>
      <c r="C16" s="28">
        <f t="shared" si="1"/>
        <v>32</v>
      </c>
      <c r="D16" s="31" t="s">
        <v>377</v>
      </c>
      <c r="E16" s="32" t="s">
        <v>84</v>
      </c>
      <c r="F16" s="32"/>
      <c r="G16" s="38">
        <f t="shared" si="2"/>
        <v>0.19791666666666666</v>
      </c>
      <c r="H16" s="38">
        <f t="shared" si="3"/>
        <v>0.20347222222222222</v>
      </c>
      <c r="I16" s="38">
        <f t="shared" si="4"/>
        <v>0.20982142857142855</v>
      </c>
      <c r="J16" s="38">
        <f t="shared" si="5"/>
        <v>0.2171474358974359</v>
      </c>
      <c r="K16" s="38">
        <f t="shared" si="6"/>
        <v>0.22569444444444442</v>
      </c>
      <c r="M16" s="4"/>
      <c r="N16" s="4"/>
      <c r="O16" s="4"/>
    </row>
    <row r="17" spans="1:15" ht="12.75">
      <c r="A17" s="99">
        <v>7</v>
      </c>
      <c r="B17" s="28">
        <f t="shared" si="0"/>
        <v>152.5</v>
      </c>
      <c r="C17" s="28">
        <f t="shared" si="1"/>
        <v>39</v>
      </c>
      <c r="D17" s="39" t="s">
        <v>378</v>
      </c>
      <c r="E17" s="32" t="s">
        <v>84</v>
      </c>
      <c r="F17" s="32">
        <v>704</v>
      </c>
      <c r="G17" s="38">
        <f t="shared" si="2"/>
        <v>0.21614583333333331</v>
      </c>
      <c r="H17" s="38">
        <f t="shared" si="3"/>
        <v>0.22291666666666665</v>
      </c>
      <c r="I17" s="38">
        <f t="shared" si="4"/>
        <v>0.2306547619047619</v>
      </c>
      <c r="J17" s="38">
        <f t="shared" si="5"/>
        <v>0.23958333333333331</v>
      </c>
      <c r="K17" s="38">
        <f t="shared" si="6"/>
        <v>0.25</v>
      </c>
      <c r="M17" s="4"/>
      <c r="N17" s="4"/>
      <c r="O17" s="4"/>
    </row>
    <row r="18" spans="1:15" ht="12.75">
      <c r="A18" s="99">
        <v>1</v>
      </c>
      <c r="B18" s="28">
        <f t="shared" si="0"/>
        <v>151.5</v>
      </c>
      <c r="C18" s="28">
        <f t="shared" si="1"/>
        <v>40</v>
      </c>
      <c r="D18" s="40" t="s">
        <v>379</v>
      </c>
      <c r="E18" s="32" t="s">
        <v>84</v>
      </c>
      <c r="F18" s="32"/>
      <c r="G18" s="38">
        <f t="shared" si="2"/>
        <v>0.21875</v>
      </c>
      <c r="H18" s="38">
        <f t="shared" si="3"/>
        <v>0.22569444444444442</v>
      </c>
      <c r="I18" s="38">
        <f t="shared" si="4"/>
        <v>0.23363095238095238</v>
      </c>
      <c r="J18" s="38">
        <f t="shared" si="5"/>
        <v>0.2427884615384615</v>
      </c>
      <c r="K18" s="38">
        <f t="shared" si="6"/>
        <v>0.2534722222222222</v>
      </c>
      <c r="M18" s="4"/>
      <c r="N18" s="4"/>
      <c r="O18" s="4"/>
    </row>
    <row r="19" spans="1:15" ht="12.75">
      <c r="A19" s="99">
        <v>12</v>
      </c>
      <c r="B19" s="28">
        <f t="shared" si="0"/>
        <v>139.5</v>
      </c>
      <c r="C19" s="28">
        <f t="shared" si="1"/>
        <v>52</v>
      </c>
      <c r="D19" s="37" t="s">
        <v>380</v>
      </c>
      <c r="E19" s="32" t="s">
        <v>84</v>
      </c>
      <c r="F19" s="32">
        <v>772</v>
      </c>
      <c r="G19" s="38">
        <f t="shared" si="2"/>
        <v>0.25</v>
      </c>
      <c r="H19" s="38">
        <f t="shared" si="3"/>
        <v>0.25902777777777775</v>
      </c>
      <c r="I19" s="38">
        <f t="shared" si="4"/>
        <v>0.2693452380952381</v>
      </c>
      <c r="J19" s="38">
        <f t="shared" si="5"/>
        <v>0.28125</v>
      </c>
      <c r="K19" s="38">
        <f t="shared" si="6"/>
        <v>0.2951388888888889</v>
      </c>
      <c r="M19" s="4"/>
      <c r="N19" s="4"/>
      <c r="O19" s="4"/>
    </row>
    <row r="20" spans="1:15" ht="12.75">
      <c r="A20" s="99">
        <v>8.5</v>
      </c>
      <c r="B20" s="28">
        <f t="shared" si="0"/>
        <v>131</v>
      </c>
      <c r="C20" s="28">
        <f t="shared" si="1"/>
        <v>60.5</v>
      </c>
      <c r="D20" s="37" t="s">
        <v>381</v>
      </c>
      <c r="E20" s="32" t="s">
        <v>382</v>
      </c>
      <c r="F20" s="32">
        <v>1010</v>
      </c>
      <c r="G20" s="38">
        <f t="shared" si="2"/>
        <v>0.27213541666666663</v>
      </c>
      <c r="H20" s="38">
        <f t="shared" si="3"/>
        <v>0.2826388888888889</v>
      </c>
      <c r="I20" s="38">
        <f t="shared" si="4"/>
        <v>0.29464285714285715</v>
      </c>
      <c r="J20" s="38">
        <f t="shared" si="5"/>
        <v>0.30849358974358976</v>
      </c>
      <c r="K20" s="38">
        <f t="shared" si="6"/>
        <v>0.32465277777777773</v>
      </c>
      <c r="L20" s="18"/>
      <c r="M20" s="4"/>
      <c r="N20" s="4"/>
      <c r="O20" s="4"/>
    </row>
    <row r="21" spans="1:15" ht="12.75">
      <c r="A21" s="99">
        <v>4</v>
      </c>
      <c r="B21" s="28">
        <f t="shared" si="0"/>
        <v>127</v>
      </c>
      <c r="C21" s="28">
        <f t="shared" si="1"/>
        <v>64.5</v>
      </c>
      <c r="D21" s="39" t="s">
        <v>383</v>
      </c>
      <c r="E21" s="32" t="s">
        <v>384</v>
      </c>
      <c r="F21" s="32"/>
      <c r="G21" s="38">
        <f t="shared" si="2"/>
        <v>0.2825520833333333</v>
      </c>
      <c r="H21" s="38">
        <f t="shared" si="3"/>
        <v>0.29374999999999996</v>
      </c>
      <c r="I21" s="38">
        <f t="shared" si="4"/>
        <v>0.306547619047619</v>
      </c>
      <c r="J21" s="38">
        <f t="shared" si="5"/>
        <v>0.32131410256410253</v>
      </c>
      <c r="K21" s="38">
        <f t="shared" si="6"/>
        <v>0.33854166666666663</v>
      </c>
      <c r="L21" s="18"/>
      <c r="M21" s="4"/>
      <c r="N21" s="4"/>
      <c r="O21" s="4"/>
    </row>
    <row r="22" spans="1:15" ht="12.75">
      <c r="A22" s="99">
        <v>3.5</v>
      </c>
      <c r="B22" s="28">
        <f t="shared" si="0"/>
        <v>123.5</v>
      </c>
      <c r="C22" s="28">
        <f t="shared" si="1"/>
        <v>68</v>
      </c>
      <c r="D22" s="40" t="s">
        <v>385</v>
      </c>
      <c r="E22" s="32" t="s">
        <v>384</v>
      </c>
      <c r="F22" s="32"/>
      <c r="G22" s="38">
        <f t="shared" si="2"/>
        <v>0.29166666666666663</v>
      </c>
      <c r="H22" s="38">
        <f t="shared" si="3"/>
        <v>0.3034722222222222</v>
      </c>
      <c r="I22" s="38">
        <f t="shared" si="4"/>
        <v>0.3169642857142857</v>
      </c>
      <c r="J22" s="38">
        <f t="shared" si="5"/>
        <v>0.33253205128205127</v>
      </c>
      <c r="K22" s="38">
        <f t="shared" si="6"/>
        <v>0.3506944444444444</v>
      </c>
      <c r="L22" s="18"/>
      <c r="M22" s="4"/>
      <c r="N22" s="4"/>
      <c r="O22" s="4"/>
    </row>
    <row r="23" spans="1:15" ht="12.75">
      <c r="A23" s="99">
        <v>8.5</v>
      </c>
      <c r="B23" s="28">
        <f t="shared" si="0"/>
        <v>115</v>
      </c>
      <c r="C23" s="28">
        <f t="shared" si="1"/>
        <v>76.5</v>
      </c>
      <c r="D23" s="41" t="s">
        <v>386</v>
      </c>
      <c r="E23" s="32" t="s">
        <v>384</v>
      </c>
      <c r="F23" s="32">
        <v>1031</v>
      </c>
      <c r="G23" s="38">
        <f t="shared" si="2"/>
        <v>0.3138020833333333</v>
      </c>
      <c r="H23" s="38">
        <f t="shared" si="3"/>
        <v>0.3270833333333333</v>
      </c>
      <c r="I23" s="38">
        <f t="shared" si="4"/>
        <v>0.34226190476190477</v>
      </c>
      <c r="J23" s="38">
        <f t="shared" si="5"/>
        <v>0.359775641025641</v>
      </c>
      <c r="K23" s="38">
        <f t="shared" si="6"/>
        <v>0.3802083333333333</v>
      </c>
      <c r="L23" s="18"/>
      <c r="M23" s="4"/>
      <c r="N23" s="4"/>
      <c r="O23" s="4"/>
    </row>
    <row r="24" spans="1:15" ht="12.75">
      <c r="A24" s="99">
        <v>11.5</v>
      </c>
      <c r="B24" s="28">
        <f t="shared" si="0"/>
        <v>103.5</v>
      </c>
      <c r="C24" s="28">
        <f t="shared" si="1"/>
        <v>88</v>
      </c>
      <c r="D24" s="39" t="s">
        <v>387</v>
      </c>
      <c r="E24" s="32" t="s">
        <v>388</v>
      </c>
      <c r="F24" s="32">
        <v>706</v>
      </c>
      <c r="G24" s="38">
        <f t="shared" si="2"/>
        <v>0.34375</v>
      </c>
      <c r="H24" s="38">
        <f t="shared" si="3"/>
        <v>0.3590277777777777</v>
      </c>
      <c r="I24" s="38">
        <f t="shared" si="4"/>
        <v>0.3764880952380952</v>
      </c>
      <c r="J24" s="38">
        <f t="shared" si="5"/>
        <v>0.39663461538461536</v>
      </c>
      <c r="K24" s="38">
        <f t="shared" si="6"/>
        <v>0.42013888888888884</v>
      </c>
      <c r="L24" s="18"/>
      <c r="M24" s="4"/>
      <c r="N24" s="4"/>
      <c r="O24" s="4"/>
    </row>
    <row r="25" spans="1:15" ht="12.75">
      <c r="A25" s="99">
        <v>12</v>
      </c>
      <c r="B25" s="28">
        <f t="shared" si="0"/>
        <v>91.5</v>
      </c>
      <c r="C25" s="28">
        <f t="shared" si="1"/>
        <v>100</v>
      </c>
      <c r="D25" s="37" t="s">
        <v>389</v>
      </c>
      <c r="E25" s="32" t="s">
        <v>388</v>
      </c>
      <c r="F25" s="32">
        <v>1000</v>
      </c>
      <c r="G25" s="38">
        <f t="shared" si="2"/>
        <v>0.37499999999999994</v>
      </c>
      <c r="H25" s="38">
        <f t="shared" si="3"/>
        <v>0.39236111111111105</v>
      </c>
      <c r="I25" s="38">
        <f t="shared" si="4"/>
        <v>0.41220238095238093</v>
      </c>
      <c r="J25" s="38">
        <f t="shared" si="5"/>
        <v>0.4350961538461538</v>
      </c>
      <c r="K25" s="38">
        <f t="shared" si="6"/>
        <v>0.4618055555555555</v>
      </c>
      <c r="L25" s="18"/>
      <c r="M25" s="4"/>
      <c r="N25" s="4"/>
      <c r="O25" s="4"/>
    </row>
    <row r="26" spans="1:15" ht="12.75">
      <c r="A26" s="99">
        <v>9.5</v>
      </c>
      <c r="B26" s="28">
        <f t="shared" si="0"/>
        <v>82</v>
      </c>
      <c r="C26" s="28">
        <f t="shared" si="1"/>
        <v>109.5</v>
      </c>
      <c r="D26" s="39" t="s">
        <v>390</v>
      </c>
      <c r="E26" s="32"/>
      <c r="F26" s="32">
        <v>900</v>
      </c>
      <c r="G26" s="38">
        <f t="shared" si="2"/>
        <v>0.3997395833333333</v>
      </c>
      <c r="H26" s="38">
        <f t="shared" si="3"/>
        <v>0.41874999999999996</v>
      </c>
      <c r="I26" s="38">
        <f t="shared" si="4"/>
        <v>0.44047619047619047</v>
      </c>
      <c r="J26" s="38">
        <f t="shared" si="5"/>
        <v>0.46554487179487175</v>
      </c>
      <c r="K26" s="38">
        <f t="shared" si="6"/>
        <v>0.49479166666666663</v>
      </c>
      <c r="L26" s="18"/>
      <c r="M26" s="4"/>
      <c r="N26" s="4"/>
      <c r="O26" s="4"/>
    </row>
    <row r="27" spans="1:15" ht="12.75">
      <c r="A27" s="28">
        <v>7.5</v>
      </c>
      <c r="B27" s="28">
        <f t="shared" si="0"/>
        <v>74.5</v>
      </c>
      <c r="C27" s="28">
        <f t="shared" si="1"/>
        <v>117</v>
      </c>
      <c r="D27" s="34" t="s">
        <v>391</v>
      </c>
      <c r="E27" s="29"/>
      <c r="F27" s="29"/>
      <c r="G27" s="38">
        <f t="shared" si="2"/>
        <v>0.4192708333333333</v>
      </c>
      <c r="H27" s="38">
        <f t="shared" si="3"/>
        <v>0.43958333333333327</v>
      </c>
      <c r="I27" s="38">
        <f t="shared" si="4"/>
        <v>0.462797619047619</v>
      </c>
      <c r="J27" s="38">
        <f t="shared" si="5"/>
        <v>0.4895833333333333</v>
      </c>
      <c r="K27" s="38">
        <f t="shared" si="6"/>
        <v>0.5208333333333334</v>
      </c>
      <c r="L27" s="18"/>
      <c r="M27" s="4"/>
      <c r="N27" s="4"/>
      <c r="O27" s="4"/>
    </row>
    <row r="28" spans="1:13" ht="12.75">
      <c r="A28" s="28"/>
      <c r="B28" s="28"/>
      <c r="C28" s="28"/>
      <c r="D28" s="34" t="s">
        <v>87</v>
      </c>
      <c r="E28" s="32"/>
      <c r="F28" s="32"/>
      <c r="G28" s="29"/>
      <c r="H28" s="38"/>
      <c r="I28" s="38"/>
      <c r="J28" s="38"/>
      <c r="K28" s="38"/>
      <c r="L28" s="18"/>
      <c r="M28" s="4"/>
    </row>
    <row r="29" spans="1:13" ht="12.75">
      <c r="A29" s="99">
        <v>0</v>
      </c>
      <c r="B29" s="28">
        <f>B27</f>
        <v>74.5</v>
      </c>
      <c r="C29" s="28">
        <f>C27</f>
        <v>117</v>
      </c>
      <c r="D29" s="34" t="s">
        <v>392</v>
      </c>
      <c r="E29" s="32" t="s">
        <v>393</v>
      </c>
      <c r="F29" s="32"/>
      <c r="G29" s="35">
        <f>$L$6</f>
        <v>0.4791666666666667</v>
      </c>
      <c r="H29" s="35">
        <f>$L$6</f>
        <v>0.4791666666666667</v>
      </c>
      <c r="I29" s="35">
        <f>$L$6</f>
        <v>0.4791666666666667</v>
      </c>
      <c r="J29" s="35">
        <f>$M$6</f>
        <v>0.4791666666666667</v>
      </c>
      <c r="K29" s="35">
        <f>$M$6</f>
        <v>0.4791666666666667</v>
      </c>
      <c r="L29" s="46">
        <v>0</v>
      </c>
      <c r="M29" s="4"/>
    </row>
    <row r="30" spans="1:13" ht="12.75">
      <c r="A30" s="99">
        <v>13.5</v>
      </c>
      <c r="B30" s="28">
        <f aca="true" t="shared" si="7" ref="B30:B41">B29-A30</f>
        <v>61</v>
      </c>
      <c r="C30" s="28">
        <f aca="true" t="shared" si="8" ref="C30:C41">C29+A30</f>
        <v>130.5</v>
      </c>
      <c r="D30" s="39" t="s">
        <v>394</v>
      </c>
      <c r="E30" s="32" t="s">
        <v>395</v>
      </c>
      <c r="F30" s="32"/>
      <c r="G30" s="38">
        <f aca="true" t="shared" si="9" ref="G30:G41">SUM($G$29+$O$3*L30)</f>
        <v>0.5143229166666667</v>
      </c>
      <c r="H30" s="38">
        <f aca="true" t="shared" si="10" ref="H30:H41">SUM($H$29+$P$3*L30)</f>
        <v>0.5166666666666667</v>
      </c>
      <c r="I30" s="38">
        <f aca="true" t="shared" si="11" ref="I30:I41">SUM($I$29+$Q$3*L30)</f>
        <v>0.5193452380952381</v>
      </c>
      <c r="J30" s="38">
        <f aca="true" t="shared" si="12" ref="J30:J41">SUM($J$29+$R$3*L30)</f>
        <v>0.5224358974358975</v>
      </c>
      <c r="K30" s="38">
        <f aca="true" t="shared" si="13" ref="K30:K41">SUM($K$29+$S$3*L30)</f>
        <v>0.5260416666666667</v>
      </c>
      <c r="L30" s="46">
        <f aca="true" t="shared" si="14" ref="L30:L41">L29+A30</f>
        <v>13.5</v>
      </c>
      <c r="M30" s="4"/>
    </row>
    <row r="31" spans="1:13" ht="12.75">
      <c r="A31" s="99">
        <v>11.5</v>
      </c>
      <c r="B31" s="28">
        <f t="shared" si="7"/>
        <v>49.5</v>
      </c>
      <c r="C31" s="28">
        <f t="shared" si="8"/>
        <v>142</v>
      </c>
      <c r="D31" s="39" t="s">
        <v>396</v>
      </c>
      <c r="E31" s="32" t="s">
        <v>336</v>
      </c>
      <c r="F31" s="32"/>
      <c r="G31" s="38">
        <f t="shared" si="9"/>
        <v>0.5442708333333334</v>
      </c>
      <c r="H31" s="38">
        <f t="shared" si="10"/>
        <v>0.5486111111111112</v>
      </c>
      <c r="I31" s="38">
        <f t="shared" si="11"/>
        <v>0.5535714285714286</v>
      </c>
      <c r="J31" s="38">
        <f t="shared" si="12"/>
        <v>0.5592948717948718</v>
      </c>
      <c r="K31" s="38">
        <f t="shared" si="13"/>
        <v>0.5659722222222222</v>
      </c>
      <c r="L31" s="46">
        <f t="shared" si="14"/>
        <v>25</v>
      </c>
      <c r="M31" s="84"/>
    </row>
    <row r="32" spans="1:13" ht="12.75">
      <c r="A32" s="99">
        <v>4.5</v>
      </c>
      <c r="B32" s="28">
        <f t="shared" si="7"/>
        <v>45</v>
      </c>
      <c r="C32" s="28">
        <f t="shared" si="8"/>
        <v>146.5</v>
      </c>
      <c r="D32" s="37" t="s">
        <v>397</v>
      </c>
      <c r="E32" s="32" t="s">
        <v>336</v>
      </c>
      <c r="F32" s="32"/>
      <c r="G32" s="38">
        <f t="shared" si="9"/>
        <v>0.5559895833333334</v>
      </c>
      <c r="H32" s="38">
        <f t="shared" si="10"/>
        <v>0.5611111111111111</v>
      </c>
      <c r="I32" s="38">
        <f t="shared" si="11"/>
        <v>0.5669642857142857</v>
      </c>
      <c r="J32" s="38">
        <f t="shared" si="12"/>
        <v>0.5737179487179487</v>
      </c>
      <c r="K32" s="38">
        <f t="shared" si="13"/>
        <v>0.5815972222222222</v>
      </c>
      <c r="L32" s="46">
        <f t="shared" si="14"/>
        <v>29.5</v>
      </c>
      <c r="M32" s="84"/>
    </row>
    <row r="33" spans="1:13" ht="12.75">
      <c r="A33" s="99">
        <v>11.5</v>
      </c>
      <c r="B33" s="28">
        <f t="shared" si="7"/>
        <v>33.5</v>
      </c>
      <c r="C33" s="28">
        <f t="shared" si="8"/>
        <v>158</v>
      </c>
      <c r="D33" s="40" t="s">
        <v>398</v>
      </c>
      <c r="E33" s="32" t="s">
        <v>399</v>
      </c>
      <c r="F33" s="32">
        <v>650</v>
      </c>
      <c r="G33" s="38">
        <f t="shared" si="9"/>
        <v>0.5859375</v>
      </c>
      <c r="H33" s="38">
        <f t="shared" si="10"/>
        <v>0.5930555555555556</v>
      </c>
      <c r="I33" s="38">
        <f t="shared" si="11"/>
        <v>0.6011904761904762</v>
      </c>
      <c r="J33" s="38">
        <f t="shared" si="12"/>
        <v>0.6105769230769231</v>
      </c>
      <c r="K33" s="38">
        <f t="shared" si="13"/>
        <v>0.6215277777777778</v>
      </c>
      <c r="L33" s="46">
        <f t="shared" si="14"/>
        <v>41</v>
      </c>
      <c r="M33" s="84"/>
    </row>
    <row r="34" spans="1:13" ht="12.75">
      <c r="A34" s="99">
        <v>3.5</v>
      </c>
      <c r="B34" s="28">
        <f t="shared" si="7"/>
        <v>30</v>
      </c>
      <c r="C34" s="28">
        <f t="shared" si="8"/>
        <v>161.5</v>
      </c>
      <c r="D34" s="39" t="s">
        <v>400</v>
      </c>
      <c r="E34" s="32" t="s">
        <v>401</v>
      </c>
      <c r="F34" s="32"/>
      <c r="G34" s="38">
        <f t="shared" si="9"/>
        <v>0.5950520833333334</v>
      </c>
      <c r="H34" s="38">
        <f t="shared" si="10"/>
        <v>0.6027777777777777</v>
      </c>
      <c r="I34" s="38">
        <f t="shared" si="11"/>
        <v>0.6116071428571429</v>
      </c>
      <c r="J34" s="38">
        <f t="shared" si="12"/>
        <v>0.6217948717948718</v>
      </c>
      <c r="K34" s="38">
        <f t="shared" si="13"/>
        <v>0.6336805555555556</v>
      </c>
      <c r="L34" s="46">
        <f t="shared" si="14"/>
        <v>44.5</v>
      </c>
      <c r="M34" s="84"/>
    </row>
    <row r="35" spans="1:13" ht="12.75">
      <c r="A35" s="99">
        <v>11.5</v>
      </c>
      <c r="B35" s="28">
        <f t="shared" si="7"/>
        <v>18.5</v>
      </c>
      <c r="C35" s="28">
        <f t="shared" si="8"/>
        <v>173</v>
      </c>
      <c r="D35" s="37" t="s">
        <v>402</v>
      </c>
      <c r="E35" s="32" t="s">
        <v>403</v>
      </c>
      <c r="F35" s="32"/>
      <c r="G35" s="38">
        <f t="shared" si="9"/>
        <v>0.625</v>
      </c>
      <c r="H35" s="38">
        <f t="shared" si="10"/>
        <v>0.6347222222222222</v>
      </c>
      <c r="I35" s="38">
        <f t="shared" si="11"/>
        <v>0.6458333333333334</v>
      </c>
      <c r="J35" s="38">
        <f t="shared" si="12"/>
        <v>0.6586538461538461</v>
      </c>
      <c r="K35" s="38">
        <f t="shared" si="13"/>
        <v>0.6736111111111112</v>
      </c>
      <c r="L35" s="46">
        <f t="shared" si="14"/>
        <v>56</v>
      </c>
      <c r="M35" s="84"/>
    </row>
    <row r="36" spans="1:13" ht="12.75">
      <c r="A36" s="99">
        <v>3</v>
      </c>
      <c r="B36" s="28">
        <f t="shared" si="7"/>
        <v>15.5</v>
      </c>
      <c r="C36" s="28">
        <f t="shared" si="8"/>
        <v>176</v>
      </c>
      <c r="D36" s="37" t="s">
        <v>404</v>
      </c>
      <c r="E36" s="32" t="s">
        <v>403</v>
      </c>
      <c r="F36" s="32"/>
      <c r="G36" s="38">
        <f t="shared" si="9"/>
        <v>0.6328125</v>
      </c>
      <c r="H36" s="38">
        <f t="shared" si="10"/>
        <v>0.6430555555555555</v>
      </c>
      <c r="I36" s="38">
        <f t="shared" si="11"/>
        <v>0.6547619047619048</v>
      </c>
      <c r="J36" s="38">
        <f t="shared" si="12"/>
        <v>0.6682692307692308</v>
      </c>
      <c r="K36" s="38">
        <f t="shared" si="13"/>
        <v>0.6840277777777778</v>
      </c>
      <c r="L36" s="46">
        <f t="shared" si="14"/>
        <v>59</v>
      </c>
      <c r="M36" s="84"/>
    </row>
    <row r="37" spans="1:13" ht="12.75">
      <c r="A37" s="99">
        <v>5</v>
      </c>
      <c r="B37" s="28">
        <f t="shared" si="7"/>
        <v>10.5</v>
      </c>
      <c r="C37" s="28">
        <f t="shared" si="8"/>
        <v>181</v>
      </c>
      <c r="D37" s="37" t="s">
        <v>405</v>
      </c>
      <c r="E37" s="32" t="s">
        <v>403</v>
      </c>
      <c r="F37" s="32"/>
      <c r="G37" s="38">
        <f t="shared" si="9"/>
        <v>0.6458333333333334</v>
      </c>
      <c r="H37" s="38">
        <f t="shared" si="10"/>
        <v>0.6569444444444444</v>
      </c>
      <c r="I37" s="38">
        <f t="shared" si="11"/>
        <v>0.6696428571428572</v>
      </c>
      <c r="J37" s="38">
        <f t="shared" si="12"/>
        <v>0.6842948717948718</v>
      </c>
      <c r="K37" s="38">
        <f t="shared" si="13"/>
        <v>0.7013888888888888</v>
      </c>
      <c r="L37" s="46">
        <f t="shared" si="14"/>
        <v>64</v>
      </c>
      <c r="M37" s="4"/>
    </row>
    <row r="38" spans="1:13" ht="12.75">
      <c r="A38" s="99">
        <v>1</v>
      </c>
      <c r="B38" s="28">
        <f t="shared" si="7"/>
        <v>9.5</v>
      </c>
      <c r="C38" s="28">
        <f t="shared" si="8"/>
        <v>182</v>
      </c>
      <c r="D38" s="37" t="s">
        <v>406</v>
      </c>
      <c r="E38" s="32" t="s">
        <v>403</v>
      </c>
      <c r="F38" s="32">
        <v>1023</v>
      </c>
      <c r="G38" s="38">
        <f t="shared" si="9"/>
        <v>0.6484375</v>
      </c>
      <c r="H38" s="38">
        <f t="shared" si="10"/>
        <v>0.6597222222222222</v>
      </c>
      <c r="I38" s="38">
        <f t="shared" si="11"/>
        <v>0.6726190476190477</v>
      </c>
      <c r="J38" s="38">
        <f t="shared" si="12"/>
        <v>0.6875</v>
      </c>
      <c r="K38" s="38">
        <f t="shared" si="13"/>
        <v>0.7048611111111112</v>
      </c>
      <c r="L38" s="46">
        <f t="shared" si="14"/>
        <v>65</v>
      </c>
      <c r="M38" s="4"/>
    </row>
    <row r="39" spans="1:13" ht="12.75">
      <c r="A39" s="99">
        <v>4</v>
      </c>
      <c r="B39" s="28">
        <f t="shared" si="7"/>
        <v>5.5</v>
      </c>
      <c r="C39" s="28">
        <f t="shared" si="8"/>
        <v>186</v>
      </c>
      <c r="D39" s="37" t="s">
        <v>407</v>
      </c>
      <c r="E39" s="32" t="s">
        <v>403</v>
      </c>
      <c r="F39" s="32"/>
      <c r="G39" s="38">
        <f t="shared" si="9"/>
        <v>0.6588541666666667</v>
      </c>
      <c r="H39" s="38">
        <f t="shared" si="10"/>
        <v>0.6708333333333334</v>
      </c>
      <c r="I39" s="38">
        <f t="shared" si="11"/>
        <v>0.6845238095238095</v>
      </c>
      <c r="J39" s="38">
        <f t="shared" si="12"/>
        <v>0.7003205128205128</v>
      </c>
      <c r="K39" s="38">
        <f t="shared" si="13"/>
        <v>0.71875</v>
      </c>
      <c r="L39" s="46">
        <f t="shared" si="14"/>
        <v>69</v>
      </c>
      <c r="M39" s="4"/>
    </row>
    <row r="40" spans="1:13" ht="12.75">
      <c r="A40" s="99">
        <v>3</v>
      </c>
      <c r="B40" s="28">
        <f t="shared" si="7"/>
        <v>2.5</v>
      </c>
      <c r="C40" s="28">
        <f t="shared" si="8"/>
        <v>189</v>
      </c>
      <c r="D40" s="37" t="s">
        <v>408</v>
      </c>
      <c r="E40" s="32" t="s">
        <v>403</v>
      </c>
      <c r="F40" s="32"/>
      <c r="G40" s="38">
        <f t="shared" si="9"/>
        <v>0.6666666666666667</v>
      </c>
      <c r="H40" s="38">
        <f t="shared" si="10"/>
        <v>0.6791666666666667</v>
      </c>
      <c r="I40" s="38">
        <f t="shared" si="11"/>
        <v>0.6934523809523809</v>
      </c>
      <c r="J40" s="38">
        <f t="shared" si="12"/>
        <v>0.7099358974358975</v>
      </c>
      <c r="K40" s="38">
        <f t="shared" si="13"/>
        <v>0.7291666666666667</v>
      </c>
      <c r="L40" s="46">
        <f t="shared" si="14"/>
        <v>72</v>
      </c>
      <c r="M40" s="4"/>
    </row>
    <row r="41" spans="1:13" ht="12.75">
      <c r="A41" s="99">
        <v>4.5</v>
      </c>
      <c r="B41" s="28">
        <f t="shared" si="7"/>
        <v>-2</v>
      </c>
      <c r="C41" s="28">
        <f t="shared" si="8"/>
        <v>193.5</v>
      </c>
      <c r="D41" s="34" t="s">
        <v>409</v>
      </c>
      <c r="E41" s="32" t="s">
        <v>403</v>
      </c>
      <c r="F41" s="32">
        <v>730</v>
      </c>
      <c r="G41" s="38">
        <f t="shared" si="9"/>
        <v>0.6783854166666667</v>
      </c>
      <c r="H41" s="38">
        <f t="shared" si="10"/>
        <v>0.6916666666666667</v>
      </c>
      <c r="I41" s="38">
        <f t="shared" si="11"/>
        <v>0.7068452380952381</v>
      </c>
      <c r="J41" s="38">
        <f t="shared" si="12"/>
        <v>0.7243589743589743</v>
      </c>
      <c r="K41" s="38">
        <f t="shared" si="13"/>
        <v>0.7447916666666667</v>
      </c>
      <c r="L41" s="46">
        <f t="shared" si="14"/>
        <v>76.5</v>
      </c>
      <c r="M41" s="4"/>
    </row>
    <row r="42" spans="1:13" ht="12.75">
      <c r="A42" s="28"/>
      <c r="B42" s="28"/>
      <c r="C42" s="28"/>
      <c r="D42" s="41"/>
      <c r="E42" s="29"/>
      <c r="F42" s="29"/>
      <c r="G42" s="38"/>
      <c r="H42" s="38"/>
      <c r="I42" s="38"/>
      <c r="J42" s="38"/>
      <c r="K42" s="38"/>
      <c r="L42" s="46"/>
      <c r="M42" s="4"/>
    </row>
    <row r="43" spans="1:13" ht="12.75">
      <c r="A43" s="28"/>
      <c r="B43" s="28"/>
      <c r="C43" s="28"/>
      <c r="D43" s="41"/>
      <c r="E43" s="29"/>
      <c r="F43" s="29"/>
      <c r="G43" s="38"/>
      <c r="H43" s="38"/>
      <c r="I43" s="38"/>
      <c r="J43" s="38"/>
      <c r="K43" s="38"/>
      <c r="L43" s="46"/>
      <c r="M43" s="4"/>
    </row>
    <row r="44" spans="1:13" ht="12.75">
      <c r="A44" s="28"/>
      <c r="B44" s="28"/>
      <c r="C44" s="28"/>
      <c r="D44" s="41"/>
      <c r="E44" s="29"/>
      <c r="F44" s="29"/>
      <c r="G44" s="38"/>
      <c r="H44" s="38"/>
      <c r="I44" s="38"/>
      <c r="J44" s="38"/>
      <c r="K44" s="38"/>
      <c r="L44" s="46"/>
      <c r="M44" s="4"/>
    </row>
    <row r="45" spans="1:13" ht="12.75">
      <c r="A45" s="28"/>
      <c r="B45" s="28"/>
      <c r="C45" s="28"/>
      <c r="D45" s="41"/>
      <c r="E45" s="29"/>
      <c r="F45" s="29"/>
      <c r="G45" s="38"/>
      <c r="H45" s="38"/>
      <c r="I45" s="38"/>
      <c r="J45" s="38"/>
      <c r="K45" s="38"/>
      <c r="L45" s="46"/>
      <c r="M45" s="4"/>
    </row>
    <row r="46" spans="1:13" ht="12.75">
      <c r="A46" s="28"/>
      <c r="B46" s="28"/>
      <c r="C46" s="28"/>
      <c r="D46" s="41"/>
      <c r="E46" s="29"/>
      <c r="F46" s="29"/>
      <c r="G46" s="38"/>
      <c r="H46" s="38"/>
      <c r="I46" s="38"/>
      <c r="J46" s="38"/>
      <c r="K46" s="38"/>
      <c r="L46" s="46"/>
      <c r="M46" s="4"/>
    </row>
    <row r="47" spans="1:13" ht="12.75">
      <c r="A47" s="28"/>
      <c r="B47" s="28"/>
      <c r="C47" s="28"/>
      <c r="D47" s="41"/>
      <c r="E47" s="29"/>
      <c r="F47" s="29"/>
      <c r="G47" s="38"/>
      <c r="H47" s="38"/>
      <c r="I47" s="38"/>
      <c r="J47" s="38"/>
      <c r="K47" s="38"/>
      <c r="L47" s="46"/>
      <c r="M47" s="4"/>
    </row>
    <row r="48" spans="1:13" ht="12.75">
      <c r="A48" s="28"/>
      <c r="B48" s="28"/>
      <c r="C48" s="28"/>
      <c r="D48" s="41"/>
      <c r="E48" s="29"/>
      <c r="F48" s="29"/>
      <c r="G48" s="38"/>
      <c r="H48" s="38"/>
      <c r="I48" s="38"/>
      <c r="J48" s="38"/>
      <c r="K48" s="38"/>
      <c r="L48" s="46"/>
      <c r="M48" s="4"/>
    </row>
    <row r="49" spans="1:12" ht="12.75">
      <c r="A49" s="28"/>
      <c r="B49" s="29"/>
      <c r="C49" s="28"/>
      <c r="D49" s="41"/>
      <c r="E49" s="29"/>
      <c r="F49" s="29"/>
      <c r="G49" s="29"/>
      <c r="H49" s="38"/>
      <c r="I49" s="38"/>
      <c r="J49" s="38"/>
      <c r="K49" s="28"/>
      <c r="L49" s="46"/>
    </row>
    <row r="50" spans="1:12" ht="12.75">
      <c r="A50" s="28"/>
      <c r="B50" s="28"/>
      <c r="C50" s="28"/>
      <c r="D50" s="41"/>
      <c r="E50" s="29"/>
      <c r="F50" s="29"/>
      <c r="G50" s="29"/>
      <c r="H50" s="38"/>
      <c r="I50" s="38"/>
      <c r="J50" s="38"/>
      <c r="K50" s="28"/>
      <c r="L50" s="46"/>
    </row>
    <row r="51" spans="1:12" ht="12.75">
      <c r="A51" s="28"/>
      <c r="B51" s="28"/>
      <c r="C51" s="28"/>
      <c r="D51" s="41"/>
      <c r="E51" s="30"/>
      <c r="F51" s="30"/>
      <c r="G51" s="30"/>
      <c r="H51" s="38"/>
      <c r="I51" s="38"/>
      <c r="J51" s="38"/>
      <c r="K51" s="28"/>
      <c r="L51" s="46"/>
    </row>
    <row r="52" spans="1:12" ht="12.75">
      <c r="A52" s="28"/>
      <c r="B52" s="28"/>
      <c r="C52" s="28"/>
      <c r="D52" s="41"/>
      <c r="E52" s="29"/>
      <c r="F52" s="29"/>
      <c r="G52" s="29"/>
      <c r="H52" s="38"/>
      <c r="I52" s="38"/>
      <c r="J52" s="38"/>
      <c r="K52" s="28"/>
      <c r="L52" s="46"/>
    </row>
    <row r="53" spans="1:12" ht="12.75">
      <c r="A53" s="28"/>
      <c r="B53" s="28"/>
      <c r="C53" s="28"/>
      <c r="D53" s="41"/>
      <c r="E53" s="30"/>
      <c r="F53" s="30"/>
      <c r="G53" s="30"/>
      <c r="H53" s="38"/>
      <c r="I53" s="38"/>
      <c r="J53" s="38"/>
      <c r="K53" s="28"/>
      <c r="L53" s="54"/>
    </row>
    <row r="54" spans="1:12" ht="12.75">
      <c r="A54" s="28"/>
      <c r="B54" s="28"/>
      <c r="C54" s="28"/>
      <c r="D54" s="50"/>
      <c r="E54" s="30"/>
      <c r="F54" s="30"/>
      <c r="G54" s="30"/>
      <c r="H54" s="38"/>
      <c r="I54" s="38"/>
      <c r="J54" s="38"/>
      <c r="K54" s="28"/>
      <c r="L54" s="54"/>
    </row>
    <row r="55" spans="1:12" ht="12.75">
      <c r="A55" s="28"/>
      <c r="B55" s="68"/>
      <c r="C55" s="68"/>
      <c r="D55" s="71"/>
      <c r="E55" s="30"/>
      <c r="F55" s="30"/>
      <c r="G55" s="30"/>
      <c r="H55" s="70"/>
      <c r="I55" s="70"/>
      <c r="J55" s="70"/>
      <c r="K55" s="100"/>
      <c r="L55" s="54"/>
    </row>
    <row r="56" spans="1:12" ht="12.75">
      <c r="A56" s="28"/>
      <c r="B56" s="68"/>
      <c r="C56" s="68"/>
      <c r="D56" s="71"/>
      <c r="E56" s="30"/>
      <c r="F56" s="30"/>
      <c r="G56" s="30"/>
      <c r="H56" s="70"/>
      <c r="I56" s="70"/>
      <c r="J56" s="70"/>
      <c r="K56" s="100"/>
      <c r="L56" s="54"/>
    </row>
    <row r="57" spans="1:12" ht="12.75">
      <c r="A57" s="28"/>
      <c r="B57" s="68"/>
      <c r="C57" s="68"/>
      <c r="D57" s="103"/>
      <c r="E57" s="30"/>
      <c r="F57" s="30"/>
      <c r="G57" s="30"/>
      <c r="H57" s="70"/>
      <c r="I57" s="70"/>
      <c r="J57" s="70"/>
      <c r="K57" s="100"/>
      <c r="L57" s="54"/>
    </row>
    <row r="58" spans="2:12" ht="12.75">
      <c r="B58" s="88"/>
      <c r="C58" s="88"/>
      <c r="D58" s="104"/>
      <c r="E58" s="33"/>
      <c r="F58" s="33"/>
      <c r="G58" s="33"/>
      <c r="H58" s="105"/>
      <c r="I58" s="105"/>
      <c r="J58" s="105"/>
      <c r="K58" s="80"/>
      <c r="L58" s="54"/>
    </row>
    <row r="59" spans="2:12" ht="12.75">
      <c r="B59" s="10"/>
      <c r="C59" s="88"/>
      <c r="D59" s="89"/>
      <c r="E59" s="33"/>
      <c r="F59" s="33"/>
      <c r="G59" s="33"/>
      <c r="H59" s="91"/>
      <c r="I59" s="91"/>
      <c r="J59" s="91"/>
      <c r="K59" s="80"/>
      <c r="L59" s="54"/>
    </row>
    <row r="60" spans="3:11" ht="12.75">
      <c r="C60" s="88"/>
      <c r="D60" s="93"/>
      <c r="E60" s="33"/>
      <c r="F60" s="33"/>
      <c r="G60" s="33"/>
      <c r="H60" s="94"/>
      <c r="I60" s="94"/>
      <c r="J60" s="94"/>
      <c r="K60" s="80"/>
    </row>
    <row r="61" spans="2:11" ht="12.75">
      <c r="B61" s="88"/>
      <c r="C61" s="88"/>
      <c r="D61" s="93"/>
      <c r="E61" s="33"/>
      <c r="F61" s="33"/>
      <c r="G61" s="33"/>
      <c r="H61" s="94"/>
      <c r="I61" s="94"/>
      <c r="J61" s="94"/>
      <c r="K61" s="80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&amp;L&amp;F   &amp;D  &amp;T&amp;R&amp;8Les communes en lettres majuscules sont des
 chefs-lieux de cantons, sous-préfectures ou préfectures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="75" zoomScaleNormal="75" zoomScalePageLayoutView="0" workbookViewId="0" topLeftCell="A10">
      <selection activeCell="F35" sqref="F35"/>
    </sheetView>
  </sheetViews>
  <sheetFormatPr defaultColWidth="8.57421875" defaultRowHeight="12.75"/>
  <cols>
    <col min="1" max="1" width="6.7109375" style="106" customWidth="1"/>
    <col min="2" max="3" width="8.7109375" style="107" customWidth="1"/>
    <col min="4" max="4" width="29.140625" style="108" customWidth="1"/>
    <col min="5" max="7" width="7.7109375" style="2" customWidth="1"/>
    <col min="8" max="10" width="7.7109375" style="107" customWidth="1"/>
    <col min="11" max="11" width="7.7109375" style="109" customWidth="1"/>
    <col min="12" max="14" width="8.57421875" style="108" customWidth="1"/>
    <col min="15" max="19" width="9.421875" style="108" customWidth="1"/>
    <col min="20" max="20" width="8.57421875" style="108" customWidth="1"/>
    <col min="21" max="16384" width="8.57421875" style="108" customWidth="1"/>
  </cols>
  <sheetData>
    <row r="1" spans="1:19" ht="12.7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0" t="s">
        <v>1</v>
      </c>
      <c r="M1" s="210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1"/>
      <c r="M2" s="6"/>
      <c r="N2" s="11"/>
      <c r="O2" s="11"/>
      <c r="P2" s="5"/>
      <c r="Q2" s="5"/>
      <c r="R2" s="5"/>
      <c r="S2" s="12"/>
    </row>
    <row r="3" spans="1:19" ht="12.75">
      <c r="A3" s="210" t="s">
        <v>410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3" t="s">
        <v>4</v>
      </c>
      <c r="M3" s="6">
        <v>1</v>
      </c>
      <c r="N3" s="11" t="s">
        <v>5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09" t="s">
        <v>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11"/>
    </row>
    <row r="5" spans="1:14" ht="12.75">
      <c r="A5" s="111"/>
      <c r="B5" s="6"/>
      <c r="C5" s="210" t="s">
        <v>807</v>
      </c>
      <c r="D5" s="210"/>
      <c r="E5" s="210"/>
      <c r="F5" s="210"/>
      <c r="G5" s="210"/>
      <c r="H5" s="111">
        <v>194.5</v>
      </c>
      <c r="I5" s="6" t="s">
        <v>8</v>
      </c>
      <c r="J5" s="6"/>
      <c r="K5" s="112"/>
      <c r="L5" s="18">
        <v>0.10416666666666667</v>
      </c>
      <c r="M5" s="18">
        <v>0.10416666666666667</v>
      </c>
      <c r="N5" s="3" t="s">
        <v>9</v>
      </c>
    </row>
    <row r="6" spans="1:15" ht="12.75">
      <c r="A6" s="113"/>
      <c r="B6" s="114" t="s">
        <v>8</v>
      </c>
      <c r="C6" s="115"/>
      <c r="D6" s="116" t="s">
        <v>10</v>
      </c>
      <c r="E6" s="22" t="s">
        <v>11</v>
      </c>
      <c r="F6" s="22" t="s">
        <v>12</v>
      </c>
      <c r="G6" s="213" t="s">
        <v>13</v>
      </c>
      <c r="H6" s="213"/>
      <c r="I6" s="213"/>
      <c r="J6" s="213"/>
      <c r="K6" s="213"/>
      <c r="L6" s="18">
        <v>0.5104166666666666</v>
      </c>
      <c r="M6" s="18">
        <v>0.5104166666666666</v>
      </c>
      <c r="N6" s="16" t="s">
        <v>14</v>
      </c>
      <c r="O6" s="3"/>
    </row>
    <row r="7" spans="1:15" ht="12.75">
      <c r="A7" s="117" t="s">
        <v>15</v>
      </c>
      <c r="B7" s="118" t="s">
        <v>16</v>
      </c>
      <c r="C7" s="118" t="s">
        <v>17</v>
      </c>
      <c r="D7" s="119"/>
      <c r="E7" s="27" t="s">
        <v>18</v>
      </c>
      <c r="F7" s="27"/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10"/>
      <c r="M7" s="4"/>
      <c r="N7" s="3"/>
      <c r="O7" s="3"/>
    </row>
    <row r="8" spans="1:15" ht="12.75">
      <c r="A8" s="28"/>
      <c r="B8" s="28"/>
      <c r="C8" s="28"/>
      <c r="D8" s="31" t="s">
        <v>412</v>
      </c>
      <c r="E8" s="32"/>
      <c r="F8" s="32"/>
      <c r="G8" s="29"/>
      <c r="H8" s="30"/>
      <c r="I8" s="30"/>
      <c r="J8" s="30"/>
      <c r="K8" s="30"/>
      <c r="L8" s="33"/>
      <c r="M8" s="4"/>
      <c r="N8" s="3"/>
      <c r="O8" s="3"/>
    </row>
    <row r="9" spans="1:15" ht="12.75">
      <c r="A9" s="99">
        <v>0</v>
      </c>
      <c r="B9" s="28">
        <f>$H$5</f>
        <v>194.5</v>
      </c>
      <c r="C9" s="28">
        <v>0</v>
      </c>
      <c r="D9" s="34" t="s">
        <v>413</v>
      </c>
      <c r="E9" s="32"/>
      <c r="F9" s="32">
        <v>730</v>
      </c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36"/>
      <c r="M9" s="4"/>
      <c r="N9" s="4"/>
      <c r="O9" s="4"/>
    </row>
    <row r="10" spans="1:15" ht="12.75">
      <c r="A10" s="99">
        <v>3.5</v>
      </c>
      <c r="B10" s="28">
        <f aca="true" t="shared" si="0" ref="B10:B32">B9-A10</f>
        <v>191</v>
      </c>
      <c r="C10" s="28">
        <f aca="true" t="shared" si="1" ref="C10:C32">C9+A10</f>
        <v>3.5</v>
      </c>
      <c r="D10" s="37" t="s">
        <v>414</v>
      </c>
      <c r="E10" s="32" t="s">
        <v>415</v>
      </c>
      <c r="F10" s="32"/>
      <c r="G10" s="38">
        <f aca="true" t="shared" si="2" ref="G10:G32">SUM($G$9+$O$3*C10)</f>
        <v>0.11328125</v>
      </c>
      <c r="H10" s="38">
        <f aca="true" t="shared" si="3" ref="H10:H32">SUM($H$9+$P$3*C10)</f>
        <v>0.11388888888888889</v>
      </c>
      <c r="I10" s="38">
        <f aca="true" t="shared" si="4" ref="I10:I32">SUM($I$9+$Q$3*C10)</f>
        <v>0.11458333333333334</v>
      </c>
      <c r="J10" s="38">
        <f aca="true" t="shared" si="5" ref="J10:J32">SUM($J$9+$R$3*C10)</f>
        <v>0.11538461538461539</v>
      </c>
      <c r="K10" s="38">
        <f aca="true" t="shared" si="6" ref="K10:K32">SUM($K$9+$S$3*C10)</f>
        <v>0.11631944444444445</v>
      </c>
      <c r="L10" s="36"/>
      <c r="M10" s="4"/>
      <c r="N10" s="4"/>
      <c r="O10" s="4"/>
    </row>
    <row r="11" spans="1:15" ht="12.75">
      <c r="A11" s="99">
        <v>12</v>
      </c>
      <c r="B11" s="28">
        <f t="shared" si="0"/>
        <v>179</v>
      </c>
      <c r="C11" s="28">
        <f t="shared" si="1"/>
        <v>15.5</v>
      </c>
      <c r="D11" s="37" t="s">
        <v>416</v>
      </c>
      <c r="E11" s="32" t="s">
        <v>415</v>
      </c>
      <c r="F11" s="32"/>
      <c r="G11" s="38">
        <f t="shared" si="2"/>
        <v>0.14453125</v>
      </c>
      <c r="H11" s="38">
        <f t="shared" si="3"/>
        <v>0.14722222222222223</v>
      </c>
      <c r="I11" s="38">
        <f t="shared" si="4"/>
        <v>0.15029761904761904</v>
      </c>
      <c r="J11" s="38">
        <f t="shared" si="5"/>
        <v>0.15384615384615385</v>
      </c>
      <c r="K11" s="38">
        <f t="shared" si="6"/>
        <v>0.1579861111111111</v>
      </c>
      <c r="L11" s="36"/>
      <c r="M11" s="4"/>
      <c r="N11" s="4"/>
      <c r="O11" s="4"/>
    </row>
    <row r="12" spans="1:15" ht="12.75">
      <c r="A12" s="99">
        <v>4</v>
      </c>
      <c r="B12" s="28">
        <f t="shared" si="0"/>
        <v>175</v>
      </c>
      <c r="C12" s="28">
        <f t="shared" si="1"/>
        <v>19.5</v>
      </c>
      <c r="D12" s="40" t="s">
        <v>417</v>
      </c>
      <c r="E12" s="32" t="s">
        <v>415</v>
      </c>
      <c r="F12" s="32"/>
      <c r="G12" s="38">
        <f t="shared" si="2"/>
        <v>0.15494791666666669</v>
      </c>
      <c r="H12" s="38">
        <f t="shared" si="3"/>
        <v>0.15833333333333333</v>
      </c>
      <c r="I12" s="38">
        <f t="shared" si="4"/>
        <v>0.16220238095238096</v>
      </c>
      <c r="J12" s="38">
        <f t="shared" si="5"/>
        <v>0.16666666666666669</v>
      </c>
      <c r="K12" s="38">
        <f t="shared" si="6"/>
        <v>0.171875</v>
      </c>
      <c r="L12" s="36"/>
      <c r="M12" s="4"/>
      <c r="N12" s="4"/>
      <c r="O12" s="4"/>
    </row>
    <row r="13" spans="1:15" ht="12.75">
      <c r="A13" s="99">
        <v>9</v>
      </c>
      <c r="B13" s="28">
        <f t="shared" si="0"/>
        <v>166</v>
      </c>
      <c r="C13" s="28">
        <f t="shared" si="1"/>
        <v>28.5</v>
      </c>
      <c r="D13" s="40" t="s">
        <v>418</v>
      </c>
      <c r="E13" s="32" t="s">
        <v>415</v>
      </c>
      <c r="F13" s="32"/>
      <c r="G13" s="38">
        <f t="shared" si="2"/>
        <v>0.17838541666666669</v>
      </c>
      <c r="H13" s="38">
        <f t="shared" si="3"/>
        <v>0.18333333333333335</v>
      </c>
      <c r="I13" s="38">
        <f t="shared" si="4"/>
        <v>0.18898809523809523</v>
      </c>
      <c r="J13" s="38">
        <f t="shared" si="5"/>
        <v>0.1955128205128205</v>
      </c>
      <c r="K13" s="38">
        <f t="shared" si="6"/>
        <v>0.203125</v>
      </c>
      <c r="L13" s="36"/>
      <c r="M13" s="4"/>
      <c r="N13" s="4"/>
      <c r="O13" s="4"/>
    </row>
    <row r="14" spans="1:15" ht="12.75">
      <c r="A14" s="99">
        <v>7</v>
      </c>
      <c r="B14" s="28">
        <f t="shared" si="0"/>
        <v>159</v>
      </c>
      <c r="C14" s="28">
        <f t="shared" si="1"/>
        <v>35.5</v>
      </c>
      <c r="D14" s="37" t="s">
        <v>419</v>
      </c>
      <c r="E14" s="32" t="s">
        <v>420</v>
      </c>
      <c r="F14" s="32">
        <v>1120</v>
      </c>
      <c r="G14" s="38">
        <f t="shared" si="2"/>
        <v>0.19661458333333331</v>
      </c>
      <c r="H14" s="38">
        <f t="shared" si="3"/>
        <v>0.20277777777777778</v>
      </c>
      <c r="I14" s="38">
        <f t="shared" si="4"/>
        <v>0.20982142857142858</v>
      </c>
      <c r="J14" s="38">
        <f t="shared" si="5"/>
        <v>0.21794871794871795</v>
      </c>
      <c r="K14" s="38">
        <f t="shared" si="6"/>
        <v>0.22743055555555555</v>
      </c>
      <c r="L14" s="3"/>
      <c r="M14" s="4"/>
      <c r="N14" s="4"/>
      <c r="O14" s="4"/>
    </row>
    <row r="15" spans="1:15" ht="12.75">
      <c r="A15" s="99">
        <v>4.5</v>
      </c>
      <c r="B15" s="28">
        <f t="shared" si="0"/>
        <v>154.5</v>
      </c>
      <c r="C15" s="28">
        <f t="shared" si="1"/>
        <v>40</v>
      </c>
      <c r="D15" s="37" t="s">
        <v>421</v>
      </c>
      <c r="E15" s="32" t="s">
        <v>420</v>
      </c>
      <c r="F15" s="32"/>
      <c r="G15" s="38">
        <f t="shared" si="2"/>
        <v>0.20833333333333331</v>
      </c>
      <c r="H15" s="38">
        <f t="shared" si="3"/>
        <v>0.2152777777777778</v>
      </c>
      <c r="I15" s="38">
        <f t="shared" si="4"/>
        <v>0.2232142857142857</v>
      </c>
      <c r="J15" s="38">
        <f t="shared" si="5"/>
        <v>0.23237179487179488</v>
      </c>
      <c r="K15" s="38">
        <f t="shared" si="6"/>
        <v>0.24305555555555558</v>
      </c>
      <c r="L15" s="3"/>
      <c r="M15" s="4"/>
      <c r="N15" s="4"/>
      <c r="O15" s="4"/>
    </row>
    <row r="16" spans="1:15" ht="12.75">
      <c r="A16" s="99">
        <v>4</v>
      </c>
      <c r="B16" s="28">
        <f t="shared" si="0"/>
        <v>150.5</v>
      </c>
      <c r="C16" s="28">
        <f t="shared" si="1"/>
        <v>44</v>
      </c>
      <c r="D16" s="37" t="s">
        <v>422</v>
      </c>
      <c r="E16" s="32" t="s">
        <v>293</v>
      </c>
      <c r="F16" s="32">
        <v>1178</v>
      </c>
      <c r="G16" s="38">
        <f t="shared" si="2"/>
        <v>0.21875</v>
      </c>
      <c r="H16" s="38">
        <f t="shared" si="3"/>
        <v>0.22638888888888886</v>
      </c>
      <c r="I16" s="38">
        <f t="shared" si="4"/>
        <v>0.23511904761904762</v>
      </c>
      <c r="J16" s="38">
        <f t="shared" si="5"/>
        <v>0.2451923076923077</v>
      </c>
      <c r="K16" s="38">
        <f t="shared" si="6"/>
        <v>0.2569444444444444</v>
      </c>
      <c r="L16" s="3"/>
      <c r="M16" s="4"/>
      <c r="N16" s="4"/>
      <c r="O16" s="4"/>
    </row>
    <row r="17" spans="1:15" ht="12.75">
      <c r="A17" s="99">
        <v>15</v>
      </c>
      <c r="B17" s="28">
        <f t="shared" si="0"/>
        <v>135.5</v>
      </c>
      <c r="C17" s="28">
        <f t="shared" si="1"/>
        <v>59</v>
      </c>
      <c r="D17" s="40" t="s">
        <v>423</v>
      </c>
      <c r="E17" s="32" t="s">
        <v>424</v>
      </c>
      <c r="F17" s="32"/>
      <c r="G17" s="38">
        <f t="shared" si="2"/>
        <v>0.2578125</v>
      </c>
      <c r="H17" s="38">
        <f t="shared" si="3"/>
        <v>0.26805555555555555</v>
      </c>
      <c r="I17" s="38">
        <f t="shared" si="4"/>
        <v>0.27976190476190477</v>
      </c>
      <c r="J17" s="38">
        <f t="shared" si="5"/>
        <v>0.2932692307692308</v>
      </c>
      <c r="K17" s="38">
        <f t="shared" si="6"/>
        <v>0.3090277777777778</v>
      </c>
      <c r="L17" s="3"/>
      <c r="M17" s="4"/>
      <c r="N17" s="4"/>
      <c r="O17" s="4"/>
    </row>
    <row r="18" spans="1:15" ht="12.75">
      <c r="A18" s="99">
        <v>7</v>
      </c>
      <c r="B18" s="28">
        <f t="shared" si="0"/>
        <v>128.5</v>
      </c>
      <c r="C18" s="28">
        <f t="shared" si="1"/>
        <v>66</v>
      </c>
      <c r="D18" s="39" t="s">
        <v>425</v>
      </c>
      <c r="E18" s="32" t="s">
        <v>426</v>
      </c>
      <c r="F18" s="32"/>
      <c r="G18" s="38">
        <f t="shared" si="2"/>
        <v>0.2760416666666667</v>
      </c>
      <c r="H18" s="38">
        <f t="shared" si="3"/>
        <v>0.2875</v>
      </c>
      <c r="I18" s="38">
        <f t="shared" si="4"/>
        <v>0.3005952380952381</v>
      </c>
      <c r="J18" s="38">
        <f t="shared" si="5"/>
        <v>0.3157051282051282</v>
      </c>
      <c r="K18" s="38">
        <f t="shared" si="6"/>
        <v>0.3333333333333333</v>
      </c>
      <c r="L18" s="3"/>
      <c r="M18" s="4"/>
      <c r="N18" s="4"/>
      <c r="O18" s="4"/>
    </row>
    <row r="19" spans="1:15" ht="12.75">
      <c r="A19" s="99">
        <v>5.5</v>
      </c>
      <c r="B19" s="28">
        <f t="shared" si="0"/>
        <v>123</v>
      </c>
      <c r="C19" s="28">
        <f t="shared" si="1"/>
        <v>71.5</v>
      </c>
      <c r="D19" s="31" t="s">
        <v>427</v>
      </c>
      <c r="E19" s="32" t="s">
        <v>428</v>
      </c>
      <c r="F19" s="32"/>
      <c r="G19" s="38">
        <f t="shared" si="2"/>
        <v>0.2903645833333333</v>
      </c>
      <c r="H19" s="38">
        <f t="shared" si="3"/>
        <v>0.30277777777777776</v>
      </c>
      <c r="I19" s="38">
        <f t="shared" si="4"/>
        <v>0.3169642857142857</v>
      </c>
      <c r="J19" s="38">
        <f t="shared" si="5"/>
        <v>0.3333333333333333</v>
      </c>
      <c r="K19" s="38">
        <f t="shared" si="6"/>
        <v>0.3524305555555555</v>
      </c>
      <c r="L19" s="3"/>
      <c r="M19" s="4"/>
      <c r="N19" s="4"/>
      <c r="O19" s="4"/>
    </row>
    <row r="20" spans="1:15" ht="12.75">
      <c r="A20" s="99">
        <v>4</v>
      </c>
      <c r="B20" s="28">
        <f t="shared" si="0"/>
        <v>119</v>
      </c>
      <c r="C20" s="28">
        <f t="shared" si="1"/>
        <v>75.5</v>
      </c>
      <c r="D20" s="37" t="s">
        <v>429</v>
      </c>
      <c r="E20" s="32" t="s">
        <v>167</v>
      </c>
      <c r="F20" s="32"/>
      <c r="G20" s="38">
        <f t="shared" si="2"/>
        <v>0.30078125</v>
      </c>
      <c r="H20" s="38">
        <f t="shared" si="3"/>
        <v>0.3138888888888889</v>
      </c>
      <c r="I20" s="38">
        <f t="shared" si="4"/>
        <v>0.3288690476190476</v>
      </c>
      <c r="J20" s="38">
        <f t="shared" si="5"/>
        <v>0.34615384615384615</v>
      </c>
      <c r="K20" s="38">
        <f t="shared" si="6"/>
        <v>0.3663194444444445</v>
      </c>
      <c r="L20" s="3"/>
      <c r="M20" s="4"/>
      <c r="N20" s="4"/>
      <c r="O20" s="4"/>
    </row>
    <row r="21" spans="1:15" ht="12.75">
      <c r="A21" s="28">
        <v>3</v>
      </c>
      <c r="B21" s="28">
        <f t="shared" si="0"/>
        <v>116</v>
      </c>
      <c r="C21" s="28">
        <f t="shared" si="1"/>
        <v>78.5</v>
      </c>
      <c r="D21" s="41" t="s">
        <v>430</v>
      </c>
      <c r="E21" s="29" t="s">
        <v>431</v>
      </c>
      <c r="F21" s="29">
        <v>956</v>
      </c>
      <c r="G21" s="38">
        <f t="shared" si="2"/>
        <v>0.30859375</v>
      </c>
      <c r="H21" s="38">
        <f t="shared" si="3"/>
        <v>0.3222222222222222</v>
      </c>
      <c r="I21" s="38">
        <f t="shared" si="4"/>
        <v>0.337797619047619</v>
      </c>
      <c r="J21" s="38">
        <f t="shared" si="5"/>
        <v>0.3557692307692308</v>
      </c>
      <c r="K21" s="38">
        <f t="shared" si="6"/>
        <v>0.3767361111111111</v>
      </c>
      <c r="L21" s="3"/>
      <c r="M21" s="4"/>
      <c r="N21" s="4"/>
      <c r="O21" s="4"/>
    </row>
    <row r="22" spans="1:15" ht="12.75">
      <c r="A22" s="28">
        <v>8</v>
      </c>
      <c r="B22" s="28">
        <f t="shared" si="0"/>
        <v>108</v>
      </c>
      <c r="C22" s="28">
        <f t="shared" si="1"/>
        <v>86.5</v>
      </c>
      <c r="D22" s="37" t="s">
        <v>432</v>
      </c>
      <c r="E22" s="29" t="s">
        <v>433</v>
      </c>
      <c r="F22" s="29"/>
      <c r="G22" s="38">
        <f t="shared" si="2"/>
        <v>0.3294270833333333</v>
      </c>
      <c r="H22" s="38">
        <f t="shared" si="3"/>
        <v>0.34444444444444444</v>
      </c>
      <c r="I22" s="38">
        <f t="shared" si="4"/>
        <v>0.36160714285714285</v>
      </c>
      <c r="J22" s="38">
        <f t="shared" si="5"/>
        <v>0.38141025641025644</v>
      </c>
      <c r="K22" s="38">
        <f t="shared" si="6"/>
        <v>0.4045138888888889</v>
      </c>
      <c r="L22" s="3"/>
      <c r="M22" s="4"/>
      <c r="N22" s="4"/>
      <c r="O22" s="4"/>
    </row>
    <row r="23" spans="1:15" ht="12.75">
      <c r="A23" s="28">
        <v>3</v>
      </c>
      <c r="B23" s="28">
        <f t="shared" si="0"/>
        <v>105</v>
      </c>
      <c r="C23" s="28">
        <f t="shared" si="1"/>
        <v>89.5</v>
      </c>
      <c r="D23" s="41" t="s">
        <v>434</v>
      </c>
      <c r="E23" s="29" t="s">
        <v>433</v>
      </c>
      <c r="F23" s="29">
        <v>931</v>
      </c>
      <c r="G23" s="38">
        <f t="shared" si="2"/>
        <v>0.3372395833333333</v>
      </c>
      <c r="H23" s="38">
        <f t="shared" si="3"/>
        <v>0.35277777777777775</v>
      </c>
      <c r="I23" s="38">
        <f t="shared" si="4"/>
        <v>0.3705357142857143</v>
      </c>
      <c r="J23" s="38">
        <f t="shared" si="5"/>
        <v>0.391025641025641</v>
      </c>
      <c r="K23" s="38">
        <f t="shared" si="6"/>
        <v>0.4149305555555556</v>
      </c>
      <c r="L23" s="3"/>
      <c r="M23" s="4"/>
      <c r="N23" s="4"/>
      <c r="O23" s="4"/>
    </row>
    <row r="24" spans="1:15" ht="12.75">
      <c r="A24" s="28">
        <v>5</v>
      </c>
      <c r="B24" s="28">
        <f t="shared" si="0"/>
        <v>100</v>
      </c>
      <c r="C24" s="28">
        <f t="shared" si="1"/>
        <v>94.5</v>
      </c>
      <c r="D24" s="37" t="s">
        <v>435</v>
      </c>
      <c r="E24" s="29" t="s">
        <v>433</v>
      </c>
      <c r="F24" s="29"/>
      <c r="G24" s="38">
        <f t="shared" si="2"/>
        <v>0.3502604166666667</v>
      </c>
      <c r="H24" s="38">
        <f t="shared" si="3"/>
        <v>0.36666666666666664</v>
      </c>
      <c r="I24" s="38">
        <f t="shared" si="4"/>
        <v>0.3854166666666667</v>
      </c>
      <c r="J24" s="38">
        <f t="shared" si="5"/>
        <v>0.40705128205128205</v>
      </c>
      <c r="K24" s="38">
        <f t="shared" si="6"/>
        <v>0.4322916666666667</v>
      </c>
      <c r="L24" s="3"/>
      <c r="M24" s="4"/>
      <c r="N24" s="4"/>
      <c r="O24" s="4"/>
    </row>
    <row r="25" spans="1:15" ht="12.75">
      <c r="A25" s="28">
        <v>2</v>
      </c>
      <c r="B25" s="28">
        <f t="shared" si="0"/>
        <v>98</v>
      </c>
      <c r="C25" s="28">
        <f t="shared" si="1"/>
        <v>96.5</v>
      </c>
      <c r="D25" s="49" t="s">
        <v>436</v>
      </c>
      <c r="E25" s="29" t="s">
        <v>433</v>
      </c>
      <c r="F25" s="29"/>
      <c r="G25" s="38">
        <f t="shared" si="2"/>
        <v>0.35546875</v>
      </c>
      <c r="H25" s="38">
        <f t="shared" si="3"/>
        <v>0.37222222222222223</v>
      </c>
      <c r="I25" s="38">
        <f t="shared" si="4"/>
        <v>0.3913690476190476</v>
      </c>
      <c r="J25" s="38">
        <f t="shared" si="5"/>
        <v>0.4134615384615385</v>
      </c>
      <c r="K25" s="38">
        <f t="shared" si="6"/>
        <v>0.4392361111111111</v>
      </c>
      <c r="L25" s="3"/>
      <c r="M25" s="4"/>
      <c r="N25" s="4"/>
      <c r="O25" s="4"/>
    </row>
    <row r="26" spans="1:15" ht="12.75">
      <c r="A26" s="28">
        <v>3</v>
      </c>
      <c r="B26" s="28">
        <f t="shared" si="0"/>
        <v>95</v>
      </c>
      <c r="C26" s="28">
        <f t="shared" si="1"/>
        <v>99.5</v>
      </c>
      <c r="D26" s="37" t="s">
        <v>437</v>
      </c>
      <c r="E26" s="29" t="s">
        <v>438</v>
      </c>
      <c r="F26" s="29"/>
      <c r="G26" s="38">
        <f t="shared" si="2"/>
        <v>0.36328125</v>
      </c>
      <c r="H26" s="38">
        <f t="shared" si="3"/>
        <v>0.38055555555555554</v>
      </c>
      <c r="I26" s="38">
        <f t="shared" si="4"/>
        <v>0.40029761904761907</v>
      </c>
      <c r="J26" s="38">
        <f t="shared" si="5"/>
        <v>0.4230769230769231</v>
      </c>
      <c r="K26" s="38">
        <f t="shared" si="6"/>
        <v>0.4496527777777778</v>
      </c>
      <c r="L26" s="3"/>
      <c r="M26" s="4"/>
      <c r="N26" s="4"/>
      <c r="O26" s="4"/>
    </row>
    <row r="27" spans="1:15" ht="12.75">
      <c r="A27" s="28">
        <v>6</v>
      </c>
      <c r="B27" s="28">
        <f t="shared" si="0"/>
        <v>89</v>
      </c>
      <c r="C27" s="28">
        <f t="shared" si="1"/>
        <v>105.5</v>
      </c>
      <c r="D27" s="37" t="s">
        <v>439</v>
      </c>
      <c r="E27" s="29" t="s">
        <v>221</v>
      </c>
      <c r="F27" s="29"/>
      <c r="G27" s="38">
        <f t="shared" si="2"/>
        <v>0.37890625</v>
      </c>
      <c r="H27" s="38">
        <f t="shared" si="3"/>
        <v>0.3972222222222222</v>
      </c>
      <c r="I27" s="38">
        <f t="shared" si="4"/>
        <v>0.4181547619047619</v>
      </c>
      <c r="J27" s="38">
        <f t="shared" si="5"/>
        <v>0.4423076923076923</v>
      </c>
      <c r="K27" s="38">
        <f t="shared" si="6"/>
        <v>0.4704861111111111</v>
      </c>
      <c r="L27" s="3"/>
      <c r="M27" s="4"/>
      <c r="N27" s="4"/>
      <c r="O27" s="4"/>
    </row>
    <row r="28" spans="1:15" ht="12.75">
      <c r="A28" s="28">
        <v>3</v>
      </c>
      <c r="B28" s="28">
        <f t="shared" si="0"/>
        <v>86</v>
      </c>
      <c r="C28" s="28">
        <f t="shared" si="1"/>
        <v>108.5</v>
      </c>
      <c r="D28" s="49" t="s">
        <v>440</v>
      </c>
      <c r="E28" s="29" t="s">
        <v>221</v>
      </c>
      <c r="F28" s="29"/>
      <c r="G28" s="38">
        <f t="shared" si="2"/>
        <v>0.38671875</v>
      </c>
      <c r="H28" s="38">
        <f t="shared" si="3"/>
        <v>0.40555555555555556</v>
      </c>
      <c r="I28" s="38">
        <f t="shared" si="4"/>
        <v>0.4270833333333333</v>
      </c>
      <c r="J28" s="38">
        <f t="shared" si="5"/>
        <v>0.4519230769230769</v>
      </c>
      <c r="K28" s="38">
        <f t="shared" si="6"/>
        <v>0.4809027777777778</v>
      </c>
      <c r="L28" s="18"/>
      <c r="M28" s="4"/>
      <c r="N28" s="4"/>
      <c r="O28" s="4"/>
    </row>
    <row r="29" spans="1:15" ht="12.75">
      <c r="A29" s="28">
        <v>7.5</v>
      </c>
      <c r="B29" s="28">
        <f t="shared" si="0"/>
        <v>78.5</v>
      </c>
      <c r="C29" s="28">
        <f t="shared" si="1"/>
        <v>116</v>
      </c>
      <c r="D29" s="37" t="s">
        <v>441</v>
      </c>
      <c r="E29" s="29" t="s">
        <v>442</v>
      </c>
      <c r="F29" s="29"/>
      <c r="G29" s="38">
        <f t="shared" si="2"/>
        <v>0.40625</v>
      </c>
      <c r="H29" s="38">
        <f t="shared" si="3"/>
        <v>0.4263888888888889</v>
      </c>
      <c r="I29" s="38">
        <f t="shared" si="4"/>
        <v>0.4494047619047619</v>
      </c>
      <c r="J29" s="38">
        <f t="shared" si="5"/>
        <v>0.4759615384615385</v>
      </c>
      <c r="K29" s="38">
        <f t="shared" si="6"/>
        <v>0.5069444444444444</v>
      </c>
      <c r="L29" s="18"/>
      <c r="M29" s="4"/>
      <c r="N29" s="4"/>
      <c r="O29" s="4"/>
    </row>
    <row r="30" spans="1:15" ht="12.75">
      <c r="A30" s="28">
        <v>5.5</v>
      </c>
      <c r="B30" s="28">
        <f t="shared" si="0"/>
        <v>73</v>
      </c>
      <c r="C30" s="28">
        <f t="shared" si="1"/>
        <v>121.5</v>
      </c>
      <c r="D30" s="41" t="s">
        <v>443</v>
      </c>
      <c r="E30" s="29" t="s">
        <v>442</v>
      </c>
      <c r="F30" s="29"/>
      <c r="G30" s="38">
        <f t="shared" si="2"/>
        <v>0.4205729166666667</v>
      </c>
      <c r="H30" s="38">
        <f t="shared" si="3"/>
        <v>0.44166666666666665</v>
      </c>
      <c r="I30" s="38">
        <f t="shared" si="4"/>
        <v>0.46577380952380953</v>
      </c>
      <c r="J30" s="38">
        <f t="shared" si="5"/>
        <v>0.4935897435897436</v>
      </c>
      <c r="K30" s="38">
        <f t="shared" si="6"/>
        <v>0.5260416666666666</v>
      </c>
      <c r="L30" s="18"/>
      <c r="M30" s="4"/>
      <c r="N30" s="4"/>
      <c r="O30" s="4"/>
    </row>
    <row r="31" spans="1:15" ht="12.75">
      <c r="A31" s="28">
        <v>4</v>
      </c>
      <c r="B31" s="28">
        <f t="shared" si="0"/>
        <v>69</v>
      </c>
      <c r="C31" s="28">
        <f t="shared" si="1"/>
        <v>125.5</v>
      </c>
      <c r="D31" s="37" t="s">
        <v>444</v>
      </c>
      <c r="E31" s="29" t="s">
        <v>445</v>
      </c>
      <c r="F31" s="29"/>
      <c r="G31" s="38">
        <f t="shared" si="2"/>
        <v>0.4309895833333333</v>
      </c>
      <c r="H31" s="38">
        <f t="shared" si="3"/>
        <v>0.4527777777777778</v>
      </c>
      <c r="I31" s="38">
        <f t="shared" si="4"/>
        <v>0.47767857142857145</v>
      </c>
      <c r="J31" s="38">
        <f t="shared" si="5"/>
        <v>0.5064102564102564</v>
      </c>
      <c r="K31" s="38">
        <f t="shared" si="6"/>
        <v>0.5399305555555555</v>
      </c>
      <c r="L31" s="18"/>
      <c r="M31" s="4"/>
      <c r="N31" s="4"/>
      <c r="O31" s="4"/>
    </row>
    <row r="32" spans="1:15" ht="12" customHeight="1">
      <c r="A32" s="28">
        <v>2</v>
      </c>
      <c r="B32" s="28">
        <f t="shared" si="0"/>
        <v>67</v>
      </c>
      <c r="C32" s="28">
        <f t="shared" si="1"/>
        <v>127.5</v>
      </c>
      <c r="D32" s="48" t="s">
        <v>446</v>
      </c>
      <c r="E32" s="29"/>
      <c r="F32" s="29"/>
      <c r="G32" s="38">
        <f t="shared" si="2"/>
        <v>0.4361979166666667</v>
      </c>
      <c r="H32" s="38">
        <f t="shared" si="3"/>
        <v>0.4583333333333333</v>
      </c>
      <c r="I32" s="38">
        <f t="shared" si="4"/>
        <v>0.4836309523809524</v>
      </c>
      <c r="J32" s="38">
        <f t="shared" si="5"/>
        <v>0.5128205128205128</v>
      </c>
      <c r="K32" s="38">
        <f t="shared" si="6"/>
        <v>0.546875</v>
      </c>
      <c r="L32" s="18"/>
      <c r="M32" s="4"/>
      <c r="N32" s="4"/>
      <c r="O32" s="4"/>
    </row>
    <row r="33" spans="1:15" ht="12" customHeight="1">
      <c r="A33" s="28"/>
      <c r="B33" s="28"/>
      <c r="C33" s="28"/>
      <c r="D33" s="31" t="s">
        <v>87</v>
      </c>
      <c r="E33" s="29"/>
      <c r="F33" s="29"/>
      <c r="G33" s="38"/>
      <c r="H33" s="38"/>
      <c r="I33" s="38"/>
      <c r="J33" s="38"/>
      <c r="K33" s="38"/>
      <c r="L33" s="18"/>
      <c r="M33" s="4"/>
      <c r="N33" s="4"/>
      <c r="O33" s="4"/>
    </row>
    <row r="34" spans="1:15" ht="12" customHeight="1">
      <c r="A34" s="99">
        <v>0</v>
      </c>
      <c r="B34" s="28">
        <f>B32</f>
        <v>67</v>
      </c>
      <c r="C34" s="28">
        <f>C32</f>
        <v>127.5</v>
      </c>
      <c r="D34" s="48" t="s">
        <v>447</v>
      </c>
      <c r="E34" s="32" t="s">
        <v>137</v>
      </c>
      <c r="F34" s="32"/>
      <c r="G34" s="35">
        <f>$L$6</f>
        <v>0.5104166666666666</v>
      </c>
      <c r="H34" s="35">
        <f>$L$6</f>
        <v>0.5104166666666666</v>
      </c>
      <c r="I34" s="35">
        <f>$L$6</f>
        <v>0.5104166666666666</v>
      </c>
      <c r="J34" s="35">
        <f>$M$6</f>
        <v>0.5104166666666666</v>
      </c>
      <c r="K34" s="35">
        <f>$M$6</f>
        <v>0.5104166666666666</v>
      </c>
      <c r="L34" s="85">
        <f>A34</f>
        <v>0</v>
      </c>
      <c r="M34" s="4"/>
      <c r="N34" s="4"/>
      <c r="O34" s="4"/>
    </row>
    <row r="35" spans="1:15" ht="12" customHeight="1">
      <c r="A35" s="99">
        <v>7</v>
      </c>
      <c r="B35" s="28">
        <f aca="true" t="shared" si="7" ref="B35:B46">B34-A35</f>
        <v>60</v>
      </c>
      <c r="C35" s="28">
        <f aca="true" t="shared" si="8" ref="C35:C46">C34+A35</f>
        <v>134.5</v>
      </c>
      <c r="D35" s="40" t="s">
        <v>448</v>
      </c>
      <c r="E35" s="32" t="s">
        <v>401</v>
      </c>
      <c r="F35" s="32">
        <v>1042</v>
      </c>
      <c r="G35" s="38">
        <f aca="true" t="shared" si="9" ref="G35:G46">SUM($G$34+$O$3*L35)</f>
        <v>0.5286458333333333</v>
      </c>
      <c r="H35" s="38">
        <f aca="true" t="shared" si="10" ref="H35:H46">SUM($H$34+$P$3*L35)</f>
        <v>0.5298611111111111</v>
      </c>
      <c r="I35" s="38">
        <f aca="true" t="shared" si="11" ref="I35:I46">SUM($I$34+$Q$3*L35)</f>
        <v>0.53125</v>
      </c>
      <c r="J35" s="38">
        <f aca="true" t="shared" si="12" ref="J35:J46">SUM($J$34+$R$3*L35)</f>
        <v>0.5328525641025641</v>
      </c>
      <c r="K35" s="38">
        <f aca="true" t="shared" si="13" ref="K35:K46">SUM($K$34+$S$3*L35)</f>
        <v>0.5347222222222222</v>
      </c>
      <c r="L35" s="46">
        <f aca="true" t="shared" si="14" ref="L35:L46">L34+A35</f>
        <v>7</v>
      </c>
      <c r="M35" s="4"/>
      <c r="N35" s="4"/>
      <c r="O35" s="4"/>
    </row>
    <row r="36" spans="1:15" ht="12" customHeight="1">
      <c r="A36" s="99">
        <v>3.5</v>
      </c>
      <c r="B36" s="28">
        <f t="shared" si="7"/>
        <v>56.5</v>
      </c>
      <c r="C36" s="28">
        <f t="shared" si="8"/>
        <v>138</v>
      </c>
      <c r="D36" s="40" t="s">
        <v>449</v>
      </c>
      <c r="E36" s="32" t="s">
        <v>401</v>
      </c>
      <c r="F36" s="32"/>
      <c r="G36" s="38">
        <f t="shared" si="9"/>
        <v>0.5377604166666666</v>
      </c>
      <c r="H36" s="38">
        <f t="shared" si="10"/>
        <v>0.5395833333333333</v>
      </c>
      <c r="I36" s="38">
        <f t="shared" si="11"/>
        <v>0.5416666666666666</v>
      </c>
      <c r="J36" s="38">
        <f t="shared" si="12"/>
        <v>0.5440705128205128</v>
      </c>
      <c r="K36" s="38">
        <f t="shared" si="13"/>
        <v>0.546875</v>
      </c>
      <c r="L36" s="46">
        <f t="shared" si="14"/>
        <v>10.5</v>
      </c>
      <c r="M36" s="4"/>
      <c r="N36" s="4"/>
      <c r="O36" s="4"/>
    </row>
    <row r="37" spans="1:15" ht="12" customHeight="1">
      <c r="A37" s="99">
        <v>2</v>
      </c>
      <c r="B37" s="28">
        <f t="shared" si="7"/>
        <v>54.5</v>
      </c>
      <c r="C37" s="28">
        <f t="shared" si="8"/>
        <v>140</v>
      </c>
      <c r="D37" s="37" t="s">
        <v>450</v>
      </c>
      <c r="E37" s="32" t="s">
        <v>311</v>
      </c>
      <c r="F37" s="32"/>
      <c r="G37" s="38">
        <f t="shared" si="9"/>
        <v>0.54296875</v>
      </c>
      <c r="H37" s="38">
        <f t="shared" si="10"/>
        <v>0.5451388888888888</v>
      </c>
      <c r="I37" s="38">
        <f t="shared" si="11"/>
        <v>0.5476190476190476</v>
      </c>
      <c r="J37" s="38">
        <f t="shared" si="12"/>
        <v>0.5504807692307692</v>
      </c>
      <c r="K37" s="38">
        <f t="shared" si="13"/>
        <v>0.5538194444444444</v>
      </c>
      <c r="L37" s="46">
        <f t="shared" si="14"/>
        <v>12.5</v>
      </c>
      <c r="M37" s="4"/>
      <c r="N37" s="4"/>
      <c r="O37" s="4"/>
    </row>
    <row r="38" spans="1:15" ht="12" customHeight="1">
      <c r="A38" s="99">
        <v>6.5</v>
      </c>
      <c r="B38" s="28">
        <f t="shared" si="7"/>
        <v>48</v>
      </c>
      <c r="C38" s="28">
        <f t="shared" si="8"/>
        <v>146.5</v>
      </c>
      <c r="D38" s="37" t="s">
        <v>451</v>
      </c>
      <c r="E38" s="32" t="s">
        <v>452</v>
      </c>
      <c r="F38" s="32"/>
      <c r="G38" s="38">
        <f t="shared" si="9"/>
        <v>0.5598958333333333</v>
      </c>
      <c r="H38" s="38">
        <f t="shared" si="10"/>
        <v>0.5631944444444444</v>
      </c>
      <c r="I38" s="38">
        <f t="shared" si="11"/>
        <v>0.5669642857142857</v>
      </c>
      <c r="J38" s="38">
        <f t="shared" si="12"/>
        <v>0.5713141025641025</v>
      </c>
      <c r="K38" s="38">
        <f t="shared" si="13"/>
        <v>0.5763888888888888</v>
      </c>
      <c r="L38" s="46">
        <f t="shared" si="14"/>
        <v>19</v>
      </c>
      <c r="M38" s="4"/>
      <c r="N38" s="4"/>
      <c r="O38" s="4"/>
    </row>
    <row r="39" spans="1:15" ht="12" customHeight="1">
      <c r="A39" s="99">
        <v>1.5</v>
      </c>
      <c r="B39" s="28">
        <f t="shared" si="7"/>
        <v>46.5</v>
      </c>
      <c r="C39" s="28">
        <f t="shared" si="8"/>
        <v>148</v>
      </c>
      <c r="D39" s="37" t="s">
        <v>453</v>
      </c>
      <c r="E39" s="32" t="s">
        <v>311</v>
      </c>
      <c r="F39" s="32"/>
      <c r="G39" s="38">
        <f t="shared" si="9"/>
        <v>0.5638020833333333</v>
      </c>
      <c r="H39" s="38">
        <f t="shared" si="10"/>
        <v>0.5673611111111111</v>
      </c>
      <c r="I39" s="38">
        <f t="shared" si="11"/>
        <v>0.5714285714285714</v>
      </c>
      <c r="J39" s="38">
        <f t="shared" si="12"/>
        <v>0.5761217948717948</v>
      </c>
      <c r="K39" s="38">
        <f t="shared" si="13"/>
        <v>0.5815972222222222</v>
      </c>
      <c r="L39" s="46">
        <f t="shared" si="14"/>
        <v>20.5</v>
      </c>
      <c r="M39" s="4"/>
      <c r="N39" s="4"/>
      <c r="O39" s="4"/>
    </row>
    <row r="40" spans="1:15" ht="12" customHeight="1">
      <c r="A40" s="99">
        <v>4</v>
      </c>
      <c r="B40" s="28">
        <f t="shared" si="7"/>
        <v>42.5</v>
      </c>
      <c r="C40" s="28">
        <f t="shared" si="8"/>
        <v>152</v>
      </c>
      <c r="D40" s="37" t="s">
        <v>454</v>
      </c>
      <c r="E40" s="32" t="s">
        <v>455</v>
      </c>
      <c r="F40" s="32"/>
      <c r="G40" s="38">
        <f t="shared" si="9"/>
        <v>0.57421875</v>
      </c>
      <c r="H40" s="38">
        <f t="shared" si="10"/>
        <v>0.5784722222222222</v>
      </c>
      <c r="I40" s="38">
        <f t="shared" si="11"/>
        <v>0.5833333333333333</v>
      </c>
      <c r="J40" s="38">
        <f t="shared" si="12"/>
        <v>0.5889423076923077</v>
      </c>
      <c r="K40" s="38">
        <f t="shared" si="13"/>
        <v>0.595486111111111</v>
      </c>
      <c r="L40" s="46">
        <f t="shared" si="14"/>
        <v>24.5</v>
      </c>
      <c r="M40" s="4"/>
      <c r="N40" s="4"/>
      <c r="O40" s="4"/>
    </row>
    <row r="41" spans="1:15" ht="12" customHeight="1">
      <c r="A41" s="99">
        <v>10</v>
      </c>
      <c r="B41" s="28">
        <f>B40-A41</f>
        <v>32.5</v>
      </c>
      <c r="C41" s="28">
        <f>C40+A41</f>
        <v>162</v>
      </c>
      <c r="D41" s="207" t="s">
        <v>818</v>
      </c>
      <c r="E41" s="32" t="s">
        <v>819</v>
      </c>
      <c r="F41" s="32"/>
      <c r="G41" s="38">
        <f>SUM($G$34+$O$3*L41)</f>
        <v>0.6002604166666666</v>
      </c>
      <c r="H41" s="38">
        <f>SUM($H$34+$P$3*L41)</f>
        <v>0.60625</v>
      </c>
      <c r="I41" s="38">
        <f>SUM($I$34+$Q$3*L41)</f>
        <v>0.613095238095238</v>
      </c>
      <c r="J41" s="38">
        <f>SUM($J$34+$R$3*L41)</f>
        <v>0.6209935897435896</v>
      </c>
      <c r="K41" s="38">
        <f>SUM($K$34+$S$3*L41)</f>
        <v>0.6302083333333333</v>
      </c>
      <c r="L41" s="46">
        <f>L40+A41</f>
        <v>34.5</v>
      </c>
      <c r="M41" s="4"/>
      <c r="N41" s="4"/>
      <c r="O41" s="4"/>
    </row>
    <row r="42" spans="1:15" ht="12" customHeight="1">
      <c r="A42" s="99">
        <v>2.5</v>
      </c>
      <c r="B42" s="28">
        <f>B41-A42</f>
        <v>30</v>
      </c>
      <c r="C42" s="28">
        <f>C41+A42</f>
        <v>164.5</v>
      </c>
      <c r="D42" s="37" t="s">
        <v>456</v>
      </c>
      <c r="E42" s="32" t="s">
        <v>455</v>
      </c>
      <c r="F42" s="32">
        <v>1588</v>
      </c>
      <c r="G42" s="38">
        <f t="shared" si="9"/>
        <v>0.5807291666666666</v>
      </c>
      <c r="H42" s="38">
        <f t="shared" si="10"/>
        <v>0.5854166666666666</v>
      </c>
      <c r="I42" s="38">
        <f t="shared" si="11"/>
        <v>0.5907738095238095</v>
      </c>
      <c r="J42" s="38">
        <f t="shared" si="12"/>
        <v>0.5969551282051282</v>
      </c>
      <c r="K42" s="38">
        <f t="shared" si="13"/>
        <v>0.6041666666666666</v>
      </c>
      <c r="L42" s="46">
        <f>L40+A42</f>
        <v>27</v>
      </c>
      <c r="M42" s="4"/>
      <c r="N42" s="4"/>
      <c r="O42" s="4"/>
    </row>
    <row r="43" spans="1:15" ht="12" customHeight="1">
      <c r="A43" s="99">
        <v>11.5</v>
      </c>
      <c r="B43" s="28">
        <f t="shared" si="7"/>
        <v>18.5</v>
      </c>
      <c r="C43" s="28">
        <f t="shared" si="8"/>
        <v>176</v>
      </c>
      <c r="D43" s="37" t="s">
        <v>457</v>
      </c>
      <c r="E43" s="32" t="s">
        <v>455</v>
      </c>
      <c r="F43" s="32">
        <v>1242</v>
      </c>
      <c r="G43" s="38">
        <f t="shared" si="9"/>
        <v>0.6106770833333333</v>
      </c>
      <c r="H43" s="38">
        <f t="shared" si="10"/>
        <v>0.617361111111111</v>
      </c>
      <c r="I43" s="38">
        <f t="shared" si="11"/>
        <v>0.625</v>
      </c>
      <c r="J43" s="38">
        <f t="shared" si="12"/>
        <v>0.6338141025641025</v>
      </c>
      <c r="K43" s="38">
        <f t="shared" si="13"/>
        <v>0.6440972222222222</v>
      </c>
      <c r="L43" s="46">
        <f t="shared" si="14"/>
        <v>38.5</v>
      </c>
      <c r="M43" s="4"/>
      <c r="N43" s="4"/>
      <c r="O43" s="4"/>
    </row>
    <row r="44" spans="1:15" ht="12" customHeight="1">
      <c r="A44" s="99">
        <v>8.5</v>
      </c>
      <c r="B44" s="28">
        <f t="shared" si="7"/>
        <v>10</v>
      </c>
      <c r="C44" s="28">
        <f t="shared" si="8"/>
        <v>184.5</v>
      </c>
      <c r="D44" s="39" t="s">
        <v>458</v>
      </c>
      <c r="E44" s="32" t="s">
        <v>313</v>
      </c>
      <c r="F44" s="32">
        <v>934</v>
      </c>
      <c r="G44" s="38">
        <f t="shared" si="9"/>
        <v>0.6328125</v>
      </c>
      <c r="H44" s="38">
        <f t="shared" si="10"/>
        <v>0.6409722222222222</v>
      </c>
      <c r="I44" s="38">
        <f t="shared" si="11"/>
        <v>0.6502976190476191</v>
      </c>
      <c r="J44" s="38">
        <f t="shared" si="12"/>
        <v>0.6610576923076923</v>
      </c>
      <c r="K44" s="38">
        <f t="shared" si="13"/>
        <v>0.673611111111111</v>
      </c>
      <c r="L44" s="46">
        <f t="shared" si="14"/>
        <v>47</v>
      </c>
      <c r="M44" s="4"/>
      <c r="N44" s="4"/>
      <c r="O44" s="4"/>
    </row>
    <row r="45" spans="1:15" ht="12" customHeight="1">
      <c r="A45" s="99">
        <v>4</v>
      </c>
      <c r="B45" s="28">
        <f t="shared" si="7"/>
        <v>6</v>
      </c>
      <c r="C45" s="28">
        <f t="shared" si="8"/>
        <v>188.5</v>
      </c>
      <c r="D45" s="37" t="s">
        <v>459</v>
      </c>
      <c r="E45" s="32" t="s">
        <v>145</v>
      </c>
      <c r="F45" s="32"/>
      <c r="G45" s="38">
        <f t="shared" si="9"/>
        <v>0.6432291666666666</v>
      </c>
      <c r="H45" s="38">
        <f t="shared" si="10"/>
        <v>0.6520833333333333</v>
      </c>
      <c r="I45" s="38">
        <f t="shared" si="11"/>
        <v>0.6622023809523809</v>
      </c>
      <c r="J45" s="38">
        <f t="shared" si="12"/>
        <v>0.6738782051282051</v>
      </c>
      <c r="K45" s="38">
        <f t="shared" si="13"/>
        <v>0.6875</v>
      </c>
      <c r="L45" s="46">
        <f t="shared" si="14"/>
        <v>51</v>
      </c>
      <c r="M45" s="4"/>
      <c r="N45" s="4"/>
      <c r="O45" s="4"/>
    </row>
    <row r="46" spans="1:15" ht="12" customHeight="1">
      <c r="A46" s="99">
        <v>6</v>
      </c>
      <c r="B46" s="28">
        <f t="shared" si="7"/>
        <v>0</v>
      </c>
      <c r="C46" s="28">
        <f t="shared" si="8"/>
        <v>194.5</v>
      </c>
      <c r="D46" s="48" t="s">
        <v>460</v>
      </c>
      <c r="E46" s="32"/>
      <c r="F46" s="32">
        <v>660</v>
      </c>
      <c r="G46" s="38">
        <f t="shared" si="9"/>
        <v>0.6588541666666666</v>
      </c>
      <c r="H46" s="38">
        <f t="shared" si="10"/>
        <v>0.66875</v>
      </c>
      <c r="I46" s="38">
        <f t="shared" si="11"/>
        <v>0.6800595238095237</v>
      </c>
      <c r="J46" s="38">
        <f t="shared" si="12"/>
        <v>0.6931089743589743</v>
      </c>
      <c r="K46" s="38">
        <f t="shared" si="13"/>
        <v>0.7083333333333333</v>
      </c>
      <c r="L46" s="46">
        <f t="shared" si="14"/>
        <v>57</v>
      </c>
      <c r="M46" s="4"/>
      <c r="N46" s="4"/>
      <c r="O46" s="4"/>
    </row>
    <row r="47" spans="1:15" ht="12.75">
      <c r="A47" s="63"/>
      <c r="B47" s="63"/>
      <c r="C47" s="28"/>
      <c r="D47" s="120"/>
      <c r="E47" s="29"/>
      <c r="F47" s="67"/>
      <c r="G47" s="67"/>
      <c r="H47" s="38"/>
      <c r="I47" s="38"/>
      <c r="J47" s="38"/>
      <c r="K47" s="38"/>
      <c r="L47" s="46"/>
      <c r="M47" s="4"/>
      <c r="N47" s="3"/>
      <c r="O47" s="3"/>
    </row>
    <row r="48" spans="1:15" ht="12.75">
      <c r="A48" s="63"/>
      <c r="B48" s="63"/>
      <c r="C48" s="28"/>
      <c r="D48" s="120"/>
      <c r="E48" s="29"/>
      <c r="F48" s="67"/>
      <c r="G48" s="67"/>
      <c r="H48" s="38"/>
      <c r="I48" s="38"/>
      <c r="J48" s="38"/>
      <c r="K48" s="38"/>
      <c r="L48" s="46"/>
      <c r="M48" s="4"/>
      <c r="N48" s="3"/>
      <c r="O48" s="3"/>
    </row>
    <row r="49" spans="1:15" ht="12.75">
      <c r="A49" s="63"/>
      <c r="B49" s="63"/>
      <c r="C49" s="28"/>
      <c r="D49" s="120"/>
      <c r="E49" s="29"/>
      <c r="F49" s="67"/>
      <c r="G49" s="67"/>
      <c r="H49" s="38"/>
      <c r="I49" s="38"/>
      <c r="J49" s="38"/>
      <c r="K49" s="38"/>
      <c r="L49" s="46"/>
      <c r="M49" s="4"/>
      <c r="N49" s="3"/>
      <c r="O49" s="3"/>
    </row>
    <row r="50" spans="1:15" ht="12.75">
      <c r="A50" s="63"/>
      <c r="B50" s="63"/>
      <c r="C50" s="28"/>
      <c r="D50" s="120"/>
      <c r="E50" s="29"/>
      <c r="F50" s="67"/>
      <c r="G50" s="67"/>
      <c r="H50" s="38"/>
      <c r="I50" s="38"/>
      <c r="J50" s="38"/>
      <c r="K50" s="38"/>
      <c r="L50" s="46"/>
      <c r="M50" s="4"/>
      <c r="N50" s="3"/>
      <c r="O50" s="3"/>
    </row>
    <row r="51" spans="1:15" ht="12.75">
      <c r="A51" s="63"/>
      <c r="B51" s="63"/>
      <c r="C51" s="28"/>
      <c r="D51" s="120"/>
      <c r="E51" s="29"/>
      <c r="F51" s="67"/>
      <c r="G51" s="67"/>
      <c r="H51" s="38"/>
      <c r="I51" s="38"/>
      <c r="J51" s="38"/>
      <c r="K51" s="38"/>
      <c r="L51" s="46"/>
      <c r="M51" s="4"/>
      <c r="N51" s="3"/>
      <c r="O51" s="3"/>
    </row>
    <row r="52" spans="1:15" ht="12.75">
      <c r="A52" s="63"/>
      <c r="B52" s="63"/>
      <c r="C52" s="28"/>
      <c r="D52" s="120"/>
      <c r="E52" s="29"/>
      <c r="F52" s="67"/>
      <c r="G52" s="67"/>
      <c r="H52" s="38"/>
      <c r="I52" s="38"/>
      <c r="J52" s="38"/>
      <c r="K52" s="38"/>
      <c r="L52" s="46"/>
      <c r="M52" s="4"/>
      <c r="N52" s="3"/>
      <c r="O52" s="3"/>
    </row>
    <row r="53" spans="1:15" ht="12.75">
      <c r="A53" s="63"/>
      <c r="B53" s="63"/>
      <c r="C53" s="28"/>
      <c r="D53" s="120"/>
      <c r="E53" s="29"/>
      <c r="F53" s="67"/>
      <c r="G53" s="67"/>
      <c r="H53" s="38"/>
      <c r="I53" s="38"/>
      <c r="J53" s="38"/>
      <c r="K53" s="38"/>
      <c r="L53" s="46"/>
      <c r="M53" s="4"/>
      <c r="N53" s="3"/>
      <c r="O53" s="3"/>
    </row>
    <row r="54" spans="1:15" ht="12.75">
      <c r="A54" s="63"/>
      <c r="B54" s="63"/>
      <c r="C54" s="28"/>
      <c r="D54" s="120"/>
      <c r="E54" s="29"/>
      <c r="F54" s="67"/>
      <c r="G54" s="67"/>
      <c r="H54" s="38"/>
      <c r="I54" s="38"/>
      <c r="J54" s="38"/>
      <c r="K54" s="38"/>
      <c r="L54" s="46"/>
      <c r="M54" s="4"/>
      <c r="N54" s="3"/>
      <c r="O54" s="3"/>
    </row>
    <row r="55" spans="1:15" ht="12.75">
      <c r="A55" s="63"/>
      <c r="B55" s="63"/>
      <c r="C55" s="28"/>
      <c r="D55" s="120"/>
      <c r="E55" s="29"/>
      <c r="F55" s="67"/>
      <c r="G55" s="67"/>
      <c r="H55" s="38"/>
      <c r="I55" s="38"/>
      <c r="J55" s="38"/>
      <c r="K55" s="38"/>
      <c r="L55" s="46"/>
      <c r="M55" s="4"/>
      <c r="N55" s="3"/>
      <c r="O55" s="3"/>
    </row>
    <row r="56" spans="1:15" ht="12.75">
      <c r="A56" s="63"/>
      <c r="B56" s="63"/>
      <c r="C56" s="28"/>
      <c r="D56" s="120"/>
      <c r="E56" s="29"/>
      <c r="F56" s="67"/>
      <c r="G56" s="67"/>
      <c r="H56" s="38"/>
      <c r="I56" s="38"/>
      <c r="J56" s="38"/>
      <c r="K56" s="38"/>
      <c r="L56" s="46"/>
      <c r="M56" s="4"/>
      <c r="N56" s="3"/>
      <c r="O56" s="3"/>
    </row>
    <row r="57" spans="2:11" ht="12.75">
      <c r="B57" s="6"/>
      <c r="C57" s="6"/>
      <c r="D57" s="11"/>
      <c r="E57" s="10"/>
      <c r="F57" s="10"/>
      <c r="G57" s="10"/>
      <c r="H57" s="6"/>
      <c r="I57" s="6"/>
      <c r="J57" s="6"/>
      <c r="K57" s="112"/>
    </row>
    <row r="58" spans="4:11" ht="12.75">
      <c r="D58" s="11"/>
      <c r="E58" s="10"/>
      <c r="F58" s="10"/>
      <c r="G58" s="10"/>
      <c r="H58" s="6"/>
      <c r="I58" s="6"/>
      <c r="J58" s="6"/>
      <c r="K58" s="112"/>
    </row>
    <row r="59" spans="3:10" ht="12.75">
      <c r="C59" s="121"/>
      <c r="D59" s="11"/>
      <c r="E59" s="33"/>
      <c r="F59" s="33"/>
      <c r="G59" s="33"/>
      <c r="H59" s="122"/>
      <c r="I59" s="122"/>
      <c r="J59" s="122"/>
    </row>
    <row r="60" spans="2:11" ht="12.75">
      <c r="B60" s="111"/>
      <c r="C60" s="111"/>
      <c r="D60" s="11"/>
      <c r="E60" s="10"/>
      <c r="F60" s="10"/>
      <c r="G60" s="10"/>
      <c r="H60" s="123"/>
      <c r="I60" s="123"/>
      <c r="J60" s="123"/>
      <c r="K60" s="112"/>
    </row>
    <row r="61" spans="2:11" ht="12.75">
      <c r="B61" s="111"/>
      <c r="C61" s="111"/>
      <c r="D61" s="124"/>
      <c r="E61" s="10"/>
      <c r="F61" s="5"/>
      <c r="G61" s="5"/>
      <c r="H61" s="123"/>
      <c r="I61" s="123"/>
      <c r="J61" s="123"/>
      <c r="K61" s="112"/>
    </row>
    <row r="62" spans="2:11" ht="12.75">
      <c r="B62" s="6"/>
      <c r="C62" s="6"/>
      <c r="D62" s="11"/>
      <c r="E62" s="10"/>
      <c r="F62" s="10"/>
      <c r="G62" s="10"/>
      <c r="H62" s="123"/>
      <c r="I62" s="123"/>
      <c r="J62" s="123"/>
      <c r="K62" s="112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7" r:id="rId1"/>
  <headerFooter alignWithMargins="0">
    <oddFooter>&amp;L&amp;F   &amp;D  &amp;T&amp;R&amp;8Les communes en lettres majuscules sont des
 chefs-lieux de cantons, sous-préfectures ou préfectures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 CHARRIER</dc:creator>
  <cp:keywords/>
  <dc:description/>
  <cp:lastModifiedBy>AC</cp:lastModifiedBy>
  <cp:lastPrinted>2006-06-23T05:01:27Z</cp:lastPrinted>
  <dcterms:created xsi:type="dcterms:W3CDTF">1999-08-11T15:43:53Z</dcterms:created>
  <dcterms:modified xsi:type="dcterms:W3CDTF">2006-07-08T08:56:32Z</dcterms:modified>
  <cp:category/>
  <cp:version/>
  <cp:contentType/>
  <cp:contentStatus/>
  <cp:revision>1</cp:revision>
</cp:coreProperties>
</file>